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3\июль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2-ТЭО'!$A$1:$BL$182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34" i="1" l="1"/>
  <c r="H9" i="2"/>
  <c r="Y144" i="1"/>
  <c r="T144" i="1"/>
  <c r="E144" i="1" s="1"/>
  <c r="O144" i="1"/>
  <c r="J144" i="1"/>
  <c r="I144" i="1"/>
  <c r="H144" i="1"/>
  <c r="G144" i="1"/>
  <c r="F144" i="1"/>
  <c r="Y143" i="1"/>
  <c r="T143" i="1"/>
  <c r="E143" i="1" s="1"/>
  <c r="O143" i="1"/>
  <c r="J143" i="1"/>
  <c r="I143" i="1"/>
  <c r="H143" i="1"/>
  <c r="G143" i="1"/>
  <c r="F143" i="1"/>
  <c r="AB126" i="1"/>
  <c r="BH39" i="1"/>
  <c r="BC39" i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E39" i="1"/>
  <c r="AB128" i="1" l="1"/>
  <c r="F156" i="1" l="1"/>
  <c r="G156" i="1"/>
  <c r="H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AR156" i="1"/>
  <c r="AS156" i="1"/>
  <c r="AT156" i="1"/>
  <c r="AU156" i="1"/>
  <c r="AV156" i="1"/>
  <c r="AW156" i="1"/>
  <c r="AX156" i="1"/>
  <c r="AY156" i="1"/>
  <c r="AZ156" i="1"/>
  <c r="BA156" i="1"/>
  <c r="BB156" i="1"/>
  <c r="BC156" i="1"/>
  <c r="BD156" i="1"/>
  <c r="BE156" i="1"/>
  <c r="BF156" i="1"/>
  <c r="BG156" i="1"/>
  <c r="BH156" i="1"/>
  <c r="BI156" i="1"/>
  <c r="BJ156" i="1"/>
  <c r="BK156" i="1"/>
  <c r="BL156" i="1"/>
  <c r="E156" i="1"/>
  <c r="H13" i="2"/>
  <c r="E161" i="1"/>
  <c r="H161" i="1"/>
  <c r="F161" i="1"/>
  <c r="G161" i="1"/>
  <c r="I161" i="1"/>
  <c r="J161" i="1"/>
  <c r="O161" i="1"/>
  <c r="T161" i="1"/>
  <c r="Y161" i="1"/>
  <c r="F135" i="1" l="1"/>
  <c r="G135" i="1"/>
  <c r="H135" i="1"/>
  <c r="I135" i="1"/>
  <c r="J135" i="1"/>
  <c r="O135" i="1"/>
  <c r="T135" i="1"/>
  <c r="F136" i="1"/>
  <c r="G136" i="1"/>
  <c r="H136" i="1"/>
  <c r="I136" i="1"/>
  <c r="J136" i="1"/>
  <c r="O136" i="1"/>
  <c r="T136" i="1"/>
  <c r="F137" i="1"/>
  <c r="G137" i="1"/>
  <c r="H137" i="1"/>
  <c r="I137" i="1"/>
  <c r="J137" i="1"/>
  <c r="O137" i="1"/>
  <c r="T137" i="1"/>
  <c r="F138" i="1"/>
  <c r="G138" i="1"/>
  <c r="H138" i="1"/>
  <c r="I138" i="1"/>
  <c r="J138" i="1"/>
  <c r="O138" i="1"/>
  <c r="T138" i="1"/>
  <c r="F139" i="1"/>
  <c r="G139" i="1"/>
  <c r="H139" i="1"/>
  <c r="I139" i="1"/>
  <c r="J139" i="1"/>
  <c r="O139" i="1"/>
  <c r="T139" i="1"/>
  <c r="F140" i="1"/>
  <c r="G140" i="1"/>
  <c r="H140" i="1"/>
  <c r="I140" i="1"/>
  <c r="J140" i="1"/>
  <c r="O140" i="1"/>
  <c r="T140" i="1"/>
  <c r="F141" i="1"/>
  <c r="G141" i="1"/>
  <c r="H141" i="1"/>
  <c r="I141" i="1"/>
  <c r="J141" i="1"/>
  <c r="O141" i="1"/>
  <c r="T141" i="1"/>
  <c r="F142" i="1"/>
  <c r="G142" i="1"/>
  <c r="H142" i="1"/>
  <c r="I142" i="1"/>
  <c r="J142" i="1"/>
  <c r="O142" i="1"/>
  <c r="T142" i="1"/>
  <c r="F145" i="1"/>
  <c r="G145" i="1"/>
  <c r="H145" i="1"/>
  <c r="I145" i="1"/>
  <c r="J145" i="1"/>
  <c r="O145" i="1"/>
  <c r="T145" i="1"/>
  <c r="E14" i="1"/>
  <c r="E20" i="1"/>
  <c r="E21" i="1"/>
  <c r="E22" i="1"/>
  <c r="E23" i="1"/>
  <c r="E24" i="1"/>
  <c r="E25" i="1"/>
  <c r="E26" i="1"/>
  <c r="E27" i="1"/>
  <c r="E40" i="1"/>
  <c r="E145" i="1" l="1"/>
  <c r="AB42" i="1"/>
  <c r="Y142" i="1"/>
  <c r="E142" i="1" s="1"/>
  <c r="Y141" i="1"/>
  <c r="E141" i="1" s="1"/>
  <c r="Y140" i="1"/>
  <c r="E140" i="1" s="1"/>
  <c r="Y139" i="1"/>
  <c r="E139" i="1" s="1"/>
  <c r="Y138" i="1"/>
  <c r="E138" i="1" s="1"/>
  <c r="Y137" i="1" l="1"/>
  <c r="E137" i="1" s="1"/>
  <c r="AD14" i="1"/>
  <c r="Y136" i="1"/>
  <c r="E136" i="1" s="1"/>
  <c r="Y135" i="1"/>
  <c r="E135" i="1" s="1"/>
  <c r="BH134" i="1" l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BH133" i="1"/>
  <c r="BC133" i="1"/>
  <c r="AX133" i="1"/>
  <c r="AS133" i="1"/>
  <c r="AN133" i="1"/>
  <c r="AI133" i="1"/>
  <c r="AD133" i="1"/>
  <c r="Y133" i="1"/>
  <c r="T133" i="1"/>
  <c r="O133" i="1"/>
  <c r="E133" i="1" s="1"/>
  <c r="J133" i="1"/>
  <c r="I133" i="1"/>
  <c r="H133" i="1"/>
  <c r="G133" i="1"/>
  <c r="F133" i="1"/>
  <c r="E134" i="1" l="1"/>
  <c r="BH38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BH37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E37" i="1" l="1"/>
  <c r="E38" i="1"/>
  <c r="BH132" i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BH131" i="1"/>
  <c r="BC131" i="1"/>
  <c r="AX131" i="1"/>
  <c r="AS131" i="1"/>
  <c r="AN131" i="1"/>
  <c r="AI131" i="1"/>
  <c r="AD131" i="1"/>
  <c r="Y131" i="1"/>
  <c r="T131" i="1"/>
  <c r="O131" i="1"/>
  <c r="E131" i="1" s="1"/>
  <c r="J131" i="1"/>
  <c r="I131" i="1"/>
  <c r="H131" i="1"/>
  <c r="G131" i="1"/>
  <c r="F131" i="1"/>
  <c r="E132" i="1" l="1"/>
  <c r="BH130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E130" i="1" l="1"/>
  <c r="BH36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F40" i="1"/>
  <c r="G40" i="1"/>
  <c r="I40" i="1"/>
  <c r="J40" i="1"/>
  <c r="O40" i="1"/>
  <c r="W40" i="1"/>
  <c r="AB40" i="1"/>
  <c r="Y40" i="1" s="1"/>
  <c r="AD40" i="1"/>
  <c r="AI40" i="1"/>
  <c r="AN40" i="1"/>
  <c r="AS40" i="1"/>
  <c r="AX40" i="1"/>
  <c r="BC40" i="1"/>
  <c r="BH40" i="1"/>
  <c r="BH35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H129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H126" i="1"/>
  <c r="BH128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BH127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BH126" i="1"/>
  <c r="BC126" i="1"/>
  <c r="AX126" i="1"/>
  <c r="AS126" i="1"/>
  <c r="AN126" i="1"/>
  <c r="AI126" i="1"/>
  <c r="AD126" i="1"/>
  <c r="T126" i="1"/>
  <c r="O126" i="1"/>
  <c r="J126" i="1"/>
  <c r="I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Y145" i="1"/>
  <c r="AG145" i="1"/>
  <c r="AD145" i="1" s="1"/>
  <c r="AI145" i="1"/>
  <c r="AN145" i="1"/>
  <c r="AS145" i="1"/>
  <c r="AX145" i="1"/>
  <c r="BC145" i="1"/>
  <c r="BH145" i="1"/>
  <c r="AB92" i="1"/>
  <c r="BH3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Y14" i="1"/>
  <c r="F14" i="1"/>
  <c r="G14" i="1"/>
  <c r="I14" i="1"/>
  <c r="M14" i="1"/>
  <c r="J14" i="1" s="1"/>
  <c r="O14" i="1"/>
  <c r="W14" i="1"/>
  <c r="AI14" i="1"/>
  <c r="AN14" i="1"/>
  <c r="AS14" i="1"/>
  <c r="AX14" i="1"/>
  <c r="BC14" i="1"/>
  <c r="BH14" i="1"/>
  <c r="E36" i="1" l="1"/>
  <c r="E35" i="1"/>
  <c r="E34" i="1"/>
  <c r="H40" i="1"/>
  <c r="Y126" i="1"/>
  <c r="E126" i="1" s="1"/>
  <c r="T40" i="1"/>
  <c r="E128" i="1"/>
  <c r="E129" i="1"/>
  <c r="E127" i="1"/>
  <c r="E125" i="1"/>
  <c r="H14" i="1"/>
  <c r="T14" i="1"/>
  <c r="W97" i="1" l="1"/>
  <c r="BH124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W90" i="1"/>
  <c r="E124" i="1" l="1"/>
  <c r="AD31" i="1" l="1"/>
  <c r="K174" i="1" l="1"/>
  <c r="L174" i="1"/>
  <c r="M174" i="1"/>
  <c r="N174" i="1"/>
  <c r="P174" i="1"/>
  <c r="Q174" i="1"/>
  <c r="R174" i="1"/>
  <c r="S174" i="1"/>
  <c r="U174" i="1"/>
  <c r="V174" i="1"/>
  <c r="W174" i="1"/>
  <c r="X174" i="1"/>
  <c r="Z174" i="1"/>
  <c r="AA174" i="1"/>
  <c r="AB174" i="1"/>
  <c r="AC174" i="1"/>
  <c r="AE174" i="1"/>
  <c r="AF174" i="1"/>
  <c r="AG174" i="1"/>
  <c r="AH174" i="1"/>
  <c r="AJ174" i="1"/>
  <c r="AK174" i="1"/>
  <c r="AL174" i="1"/>
  <c r="AM174" i="1"/>
  <c r="AO174" i="1"/>
  <c r="AP174" i="1"/>
  <c r="AQ174" i="1"/>
  <c r="AR174" i="1"/>
  <c r="AT174" i="1"/>
  <c r="AU174" i="1"/>
  <c r="AV174" i="1"/>
  <c r="AW174" i="1"/>
  <c r="AY174" i="1"/>
  <c r="AZ174" i="1"/>
  <c r="BA174" i="1"/>
  <c r="BB174" i="1"/>
  <c r="BD174" i="1"/>
  <c r="BE174" i="1"/>
  <c r="BF174" i="1"/>
  <c r="BG174" i="1"/>
  <c r="BI174" i="1"/>
  <c r="BJ174" i="1"/>
  <c r="BK174" i="1"/>
  <c r="BL174" i="1"/>
  <c r="BH3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H123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W99" i="1"/>
  <c r="W98" i="1"/>
  <c r="W95" i="1"/>
  <c r="E33" i="1" l="1"/>
  <c r="E123" i="1"/>
  <c r="BH122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BH121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E121" i="1" l="1"/>
  <c r="E122" i="1"/>
  <c r="W103" i="1" l="1"/>
  <c r="W102" i="1"/>
  <c r="W57" i="1" l="1"/>
  <c r="W89" i="1" l="1"/>
  <c r="BH182" i="1" l="1"/>
  <c r="BC182" i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E182" i="1" l="1"/>
  <c r="BH181" i="1"/>
  <c r="BC181" i="1"/>
  <c r="AX181" i="1"/>
  <c r="AS181" i="1"/>
  <c r="AN181" i="1"/>
  <c r="AI181" i="1"/>
  <c r="AD181" i="1"/>
  <c r="Y181" i="1"/>
  <c r="T181" i="1"/>
  <c r="O181" i="1"/>
  <c r="J181" i="1"/>
  <c r="I181" i="1"/>
  <c r="H181" i="1"/>
  <c r="G181" i="1"/>
  <c r="F181" i="1"/>
  <c r="E181" i="1" l="1"/>
  <c r="BH116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BH115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H180" i="1"/>
  <c r="BC180" i="1"/>
  <c r="AX180" i="1"/>
  <c r="AS180" i="1"/>
  <c r="AN180" i="1"/>
  <c r="AI180" i="1"/>
  <c r="AD180" i="1"/>
  <c r="Y180" i="1"/>
  <c r="T180" i="1"/>
  <c r="O180" i="1"/>
  <c r="J180" i="1"/>
  <c r="I180" i="1"/>
  <c r="H180" i="1"/>
  <c r="G180" i="1"/>
  <c r="F180" i="1"/>
  <c r="E116" i="1" l="1"/>
  <c r="E180" i="1"/>
  <c r="E115" i="1"/>
  <c r="BH179" i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BH114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H113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H120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BH119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H118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W93" i="1"/>
  <c r="W82" i="1"/>
  <c r="W85" i="1"/>
  <c r="W84" i="1"/>
  <c r="W83" i="1"/>
  <c r="W96" i="1"/>
  <c r="E118" i="1" l="1"/>
  <c r="E117" i="1"/>
  <c r="E113" i="1"/>
  <c r="E179" i="1"/>
  <c r="E119" i="1"/>
  <c r="E114" i="1"/>
  <c r="E120" i="1"/>
  <c r="BH32" i="1" l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W173" i="1"/>
  <c r="E32" i="1" l="1"/>
  <c r="BH112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E112" i="1" l="1"/>
  <c r="BH30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30" i="1" l="1"/>
  <c r="E29" i="1"/>
  <c r="E28" i="1"/>
  <c r="G13" i="2"/>
  <c r="BH160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E160" i="1" l="1"/>
  <c r="BH111" i="1" l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H110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0" i="1" l="1"/>
  <c r="E111" i="1"/>
  <c r="BH109" i="1" l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E109" i="1" l="1"/>
  <c r="BH159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E159" i="1" l="1"/>
  <c r="Y31" i="1"/>
  <c r="BH103" i="1" l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78" i="1"/>
  <c r="BC178" i="1"/>
  <c r="AX178" i="1"/>
  <c r="AS178" i="1"/>
  <c r="AN178" i="1"/>
  <c r="AI178" i="1"/>
  <c r="AD178" i="1"/>
  <c r="Y178" i="1"/>
  <c r="T178" i="1"/>
  <c r="O178" i="1"/>
  <c r="J178" i="1"/>
  <c r="I178" i="1"/>
  <c r="H178" i="1"/>
  <c r="G178" i="1"/>
  <c r="F178" i="1"/>
  <c r="BH177" i="1"/>
  <c r="BC177" i="1"/>
  <c r="AX177" i="1"/>
  <c r="AS177" i="1"/>
  <c r="AN177" i="1"/>
  <c r="AI177" i="1"/>
  <c r="AD177" i="1"/>
  <c r="Y177" i="1"/>
  <c r="T177" i="1"/>
  <c r="O177" i="1"/>
  <c r="J177" i="1"/>
  <c r="I177" i="1"/>
  <c r="H177" i="1"/>
  <c r="G177" i="1"/>
  <c r="F177" i="1"/>
  <c r="E177" i="1" l="1"/>
  <c r="E178" i="1"/>
  <c r="E103" i="1"/>
  <c r="BH108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H106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W88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K162" i="1"/>
  <c r="L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E162" i="1"/>
  <c r="AF162" i="1"/>
  <c r="AG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BI162" i="1"/>
  <c r="BJ162" i="1"/>
  <c r="BK162" i="1"/>
  <c r="BL162" i="1"/>
  <c r="E97" i="1" l="1"/>
  <c r="E108" i="1"/>
  <c r="E106" i="1"/>
  <c r="E95" i="1"/>
  <c r="E99" i="1"/>
  <c r="E105" i="1"/>
  <c r="E107" i="1"/>
  <c r="E101" i="1"/>
  <c r="E104" i="1"/>
  <c r="E102" i="1"/>
  <c r="E100" i="1"/>
  <c r="E98" i="1"/>
  <c r="E96" i="1"/>
  <c r="BH171" i="1"/>
  <c r="BC171" i="1"/>
  <c r="AX171" i="1"/>
  <c r="AS171" i="1"/>
  <c r="AN171" i="1"/>
  <c r="AI171" i="1"/>
  <c r="AD171" i="1"/>
  <c r="Y171" i="1"/>
  <c r="T171" i="1"/>
  <c r="O171" i="1"/>
  <c r="J171" i="1"/>
  <c r="I171" i="1"/>
  <c r="H171" i="1"/>
  <c r="G171" i="1"/>
  <c r="F171" i="1"/>
  <c r="BH170" i="1"/>
  <c r="BC170" i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BH169" i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H168" i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E168" i="1" l="1"/>
  <c r="E169" i="1"/>
  <c r="E170" i="1"/>
  <c r="E171" i="1"/>
  <c r="T31" i="1"/>
  <c r="E31" i="1" s="1"/>
  <c r="BH31" i="1"/>
  <c r="BC31" i="1"/>
  <c r="AX31" i="1"/>
  <c r="AS31" i="1"/>
  <c r="AN31" i="1"/>
  <c r="AI31" i="1"/>
  <c r="O31" i="1"/>
  <c r="J31" i="1"/>
  <c r="I31" i="1"/>
  <c r="H31" i="1"/>
  <c r="G31" i="1"/>
  <c r="F31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F5" i="2" l="1"/>
  <c r="W42" i="1"/>
  <c r="R17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4" i="1" l="1"/>
  <c r="E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92" i="1" l="1"/>
  <c r="E91" i="1"/>
  <c r="E88" i="1"/>
  <c r="E90" i="1"/>
  <c r="E89" i="1"/>
  <c r="R78" i="1"/>
  <c r="R77" i="1"/>
  <c r="R57" i="1" l="1"/>
  <c r="R155" i="1" l="1"/>
  <c r="R63" i="1"/>
  <c r="R62" i="1"/>
  <c r="R75" i="1"/>
  <c r="R58" i="1"/>
  <c r="R59" i="1"/>
  <c r="R55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56" i="1"/>
  <c r="R16" i="1" l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8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17" i="1" l="1"/>
  <c r="H17" i="1"/>
  <c r="E85" i="1"/>
  <c r="E84" i="1"/>
  <c r="E87" i="1"/>
  <c r="E86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H80" i="1"/>
  <c r="BC80" i="1"/>
  <c r="AX80" i="1"/>
  <c r="AS80" i="1"/>
  <c r="AN80" i="1"/>
  <c r="AI80" i="1"/>
  <c r="AD80" i="1"/>
  <c r="Y80" i="1"/>
  <c r="T80" i="1"/>
  <c r="BH79" i="1"/>
  <c r="BC79" i="1"/>
  <c r="AX79" i="1"/>
  <c r="AS79" i="1"/>
  <c r="AN79" i="1"/>
  <c r="AI79" i="1"/>
  <c r="AD79" i="1"/>
  <c r="Y79" i="1"/>
  <c r="T79" i="1"/>
  <c r="BH78" i="1"/>
  <c r="BC78" i="1"/>
  <c r="AX78" i="1"/>
  <c r="AS78" i="1"/>
  <c r="AN78" i="1"/>
  <c r="AI78" i="1"/>
  <c r="AD78" i="1"/>
  <c r="Y78" i="1"/>
  <c r="T78" i="1"/>
  <c r="BH77" i="1"/>
  <c r="BC77" i="1"/>
  <c r="AX77" i="1"/>
  <c r="AS77" i="1"/>
  <c r="AN77" i="1"/>
  <c r="AI77" i="1"/>
  <c r="AD77" i="1"/>
  <c r="Y77" i="1"/>
  <c r="T77" i="1"/>
  <c r="BH76" i="1"/>
  <c r="BC76" i="1"/>
  <c r="AX76" i="1"/>
  <c r="AS76" i="1"/>
  <c r="AN76" i="1"/>
  <c r="AI76" i="1"/>
  <c r="AD76" i="1"/>
  <c r="Y76" i="1"/>
  <c r="T76" i="1"/>
  <c r="BH75" i="1"/>
  <c r="BC75" i="1"/>
  <c r="AX75" i="1"/>
  <c r="AS75" i="1"/>
  <c r="AN75" i="1"/>
  <c r="AI75" i="1"/>
  <c r="AD75" i="1"/>
  <c r="Y75" i="1"/>
  <c r="T75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O80" i="1"/>
  <c r="J80" i="1"/>
  <c r="I80" i="1"/>
  <c r="H80" i="1"/>
  <c r="G80" i="1"/>
  <c r="F80" i="1"/>
  <c r="O79" i="1"/>
  <c r="J79" i="1"/>
  <c r="I79" i="1"/>
  <c r="H79" i="1"/>
  <c r="G79" i="1"/>
  <c r="F79" i="1"/>
  <c r="R65" i="1"/>
  <c r="E83" i="1" l="1"/>
  <c r="E82" i="1"/>
  <c r="E81" i="1"/>
  <c r="E79" i="1"/>
  <c r="E80" i="1"/>
  <c r="BH167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H166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E166" i="1" l="1"/>
  <c r="E167" i="1"/>
  <c r="K146" i="1"/>
  <c r="L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I146" i="1"/>
  <c r="BJ146" i="1"/>
  <c r="BK146" i="1"/>
  <c r="BL146" i="1"/>
  <c r="BH155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O78" i="1"/>
  <c r="J78" i="1"/>
  <c r="I78" i="1"/>
  <c r="H78" i="1"/>
  <c r="G78" i="1"/>
  <c r="F78" i="1"/>
  <c r="O77" i="1"/>
  <c r="J77" i="1"/>
  <c r="I77" i="1"/>
  <c r="H77" i="1"/>
  <c r="G77" i="1"/>
  <c r="F77" i="1"/>
  <c r="E78" i="1" l="1"/>
  <c r="E155" i="1"/>
  <c r="E77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165" i="1" l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F76" i="1"/>
  <c r="G76" i="1"/>
  <c r="H76" i="1"/>
  <c r="I76" i="1"/>
  <c r="J76" i="1"/>
  <c r="O76" i="1"/>
  <c r="E76" i="1" l="1"/>
  <c r="E165" i="1"/>
  <c r="BH164" i="1" l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164" i="1" l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6" i="1"/>
  <c r="R67" i="1"/>
  <c r="O75" i="1"/>
  <c r="J75" i="1"/>
  <c r="I75" i="1"/>
  <c r="H75" i="1"/>
  <c r="G75" i="1"/>
  <c r="F75" i="1"/>
  <c r="O74" i="1"/>
  <c r="J74" i="1"/>
  <c r="I74" i="1"/>
  <c r="H74" i="1"/>
  <c r="G74" i="1"/>
  <c r="F74" i="1"/>
  <c r="R42" i="1" l="1"/>
  <c r="H20" i="1"/>
  <c r="E75" i="1"/>
  <c r="E74" i="1"/>
  <c r="I56" i="1" l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F72" i="1"/>
  <c r="G72" i="1"/>
  <c r="H72" i="1"/>
  <c r="F73" i="1"/>
  <c r="G73" i="1"/>
  <c r="H73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H57" i="1"/>
  <c r="H55" i="1"/>
  <c r="J73" i="1" l="1"/>
  <c r="O73" i="1" l="1"/>
  <c r="E73" i="1" s="1"/>
  <c r="O58" i="1" l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E68" i="1" l="1"/>
  <c r="E60" i="1"/>
  <c r="E70" i="1"/>
  <c r="E62" i="1"/>
  <c r="E71" i="1"/>
  <c r="E63" i="1"/>
  <c r="E69" i="1"/>
  <c r="E61" i="1"/>
  <c r="E58" i="1"/>
  <c r="E67" i="1"/>
  <c r="E59" i="1"/>
  <c r="E66" i="1"/>
  <c r="E65" i="1"/>
  <c r="E72" i="1"/>
  <c r="E64" i="1"/>
  <c r="BH57" i="1"/>
  <c r="BC57" i="1"/>
  <c r="AX57" i="1"/>
  <c r="AS57" i="1"/>
  <c r="AN57" i="1"/>
  <c r="AI57" i="1"/>
  <c r="AD57" i="1"/>
  <c r="Y57" i="1"/>
  <c r="T57" i="1"/>
  <c r="O57" i="1"/>
  <c r="J57" i="1"/>
  <c r="G57" i="1"/>
  <c r="F57" i="1"/>
  <c r="BH56" i="1"/>
  <c r="BC56" i="1"/>
  <c r="AX56" i="1"/>
  <c r="AS56" i="1"/>
  <c r="AN56" i="1"/>
  <c r="AI56" i="1"/>
  <c r="AD56" i="1"/>
  <c r="Y56" i="1"/>
  <c r="T56" i="1"/>
  <c r="O56" i="1"/>
  <c r="J56" i="1"/>
  <c r="H56" i="1"/>
  <c r="G56" i="1"/>
  <c r="F56" i="1"/>
  <c r="E57" i="1" l="1"/>
  <c r="E56" i="1"/>
  <c r="M16" i="1" l="1"/>
  <c r="M51" i="1"/>
  <c r="M49" i="1"/>
  <c r="M52" i="1"/>
  <c r="R19" i="1"/>
  <c r="R11" i="1" s="1"/>
  <c r="M13" i="1"/>
  <c r="M50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8" i="1"/>
  <c r="BH55" i="1"/>
  <c r="BC55" i="1"/>
  <c r="AX55" i="1"/>
  <c r="AS55" i="1"/>
  <c r="AN55" i="1"/>
  <c r="AI55" i="1"/>
  <c r="AD55" i="1"/>
  <c r="Y55" i="1"/>
  <c r="T55" i="1"/>
  <c r="O55" i="1"/>
  <c r="J55" i="1"/>
  <c r="I55" i="1"/>
  <c r="G55" i="1"/>
  <c r="F55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76" i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M173" i="1"/>
  <c r="E19" i="1" l="1"/>
  <c r="E18" i="1"/>
  <c r="E55" i="1"/>
  <c r="E176" i="1"/>
  <c r="M163" i="1"/>
  <c r="M162" i="1" s="1"/>
  <c r="M158" i="1" l="1"/>
  <c r="M43" i="1"/>
  <c r="BH175" i="1" l="1"/>
  <c r="BH174" i="1" s="1"/>
  <c r="BC175" i="1"/>
  <c r="BC174" i="1" s="1"/>
  <c r="AX175" i="1"/>
  <c r="AX174" i="1" s="1"/>
  <c r="AS175" i="1"/>
  <c r="AS174" i="1" s="1"/>
  <c r="AN175" i="1"/>
  <c r="AN174" i="1" s="1"/>
  <c r="AI175" i="1"/>
  <c r="AI174" i="1" s="1"/>
  <c r="AD175" i="1"/>
  <c r="AD174" i="1" s="1"/>
  <c r="Y175" i="1"/>
  <c r="Y174" i="1" s="1"/>
  <c r="T175" i="1"/>
  <c r="T174" i="1" s="1"/>
  <c r="O175" i="1"/>
  <c r="O174" i="1" s="1"/>
  <c r="J175" i="1"/>
  <c r="J174" i="1" s="1"/>
  <c r="I175" i="1"/>
  <c r="I174" i="1" s="1"/>
  <c r="H175" i="1"/>
  <c r="H174" i="1" s="1"/>
  <c r="G175" i="1"/>
  <c r="G174" i="1" s="1"/>
  <c r="F175" i="1"/>
  <c r="F174" i="1" s="1"/>
  <c r="E175" i="1" l="1"/>
  <c r="E174" i="1" s="1"/>
  <c r="BH54" i="1" l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4" i="1" l="1"/>
  <c r="E53" i="1"/>
  <c r="E52" i="1"/>
  <c r="BH51" i="1" l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M149" i="1"/>
  <c r="M146" i="1" s="1"/>
  <c r="E51" i="1" l="1"/>
  <c r="M46" i="1"/>
  <c r="M45" i="1"/>
  <c r="BH158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K42" i="1"/>
  <c r="L42" i="1"/>
  <c r="N42" i="1"/>
  <c r="P42" i="1"/>
  <c r="Q42" i="1"/>
  <c r="S42" i="1"/>
  <c r="U42" i="1"/>
  <c r="V42" i="1"/>
  <c r="X42" i="1"/>
  <c r="Z42" i="1"/>
  <c r="AA42" i="1"/>
  <c r="AC42" i="1"/>
  <c r="AE42" i="1"/>
  <c r="AF42" i="1"/>
  <c r="AG42" i="1"/>
  <c r="AH42" i="1"/>
  <c r="AJ42" i="1"/>
  <c r="AK42" i="1"/>
  <c r="AL42" i="1"/>
  <c r="AM42" i="1"/>
  <c r="AO42" i="1"/>
  <c r="AP42" i="1"/>
  <c r="AQ42" i="1"/>
  <c r="AR42" i="1"/>
  <c r="AT42" i="1"/>
  <c r="AU42" i="1"/>
  <c r="AV42" i="1"/>
  <c r="AW42" i="1"/>
  <c r="AY42" i="1"/>
  <c r="AZ42" i="1"/>
  <c r="BA42" i="1"/>
  <c r="BB42" i="1"/>
  <c r="BD42" i="1"/>
  <c r="BE42" i="1"/>
  <c r="BF42" i="1"/>
  <c r="BG42" i="1"/>
  <c r="BI42" i="1"/>
  <c r="BJ42" i="1"/>
  <c r="BK42" i="1"/>
  <c r="BL42" i="1"/>
  <c r="BH154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173" i="1"/>
  <c r="BH172" i="1" s="1"/>
  <c r="BC173" i="1"/>
  <c r="BC172" i="1" s="1"/>
  <c r="AX173" i="1"/>
  <c r="AX172" i="1" s="1"/>
  <c r="AS173" i="1"/>
  <c r="AS172" i="1" s="1"/>
  <c r="AN173" i="1"/>
  <c r="AN172" i="1" s="1"/>
  <c r="AI173" i="1"/>
  <c r="AI172" i="1" s="1"/>
  <c r="AD173" i="1"/>
  <c r="AD172" i="1" s="1"/>
  <c r="Y173" i="1"/>
  <c r="Y172" i="1" s="1"/>
  <c r="T173" i="1"/>
  <c r="T172" i="1" s="1"/>
  <c r="O173" i="1"/>
  <c r="O172" i="1" s="1"/>
  <c r="J173" i="1"/>
  <c r="J172" i="1" s="1"/>
  <c r="I173" i="1"/>
  <c r="I172" i="1" s="1"/>
  <c r="H173" i="1"/>
  <c r="H172" i="1" s="1"/>
  <c r="G173" i="1"/>
  <c r="G172" i="1" s="1"/>
  <c r="F173" i="1"/>
  <c r="F172" i="1" s="1"/>
  <c r="BL172" i="1"/>
  <c r="BK172" i="1"/>
  <c r="BJ172" i="1"/>
  <c r="BI172" i="1"/>
  <c r="BG172" i="1"/>
  <c r="BF172" i="1"/>
  <c r="BE172" i="1"/>
  <c r="BD172" i="1"/>
  <c r="BB172" i="1"/>
  <c r="BA172" i="1"/>
  <c r="AZ172" i="1"/>
  <c r="AY172" i="1"/>
  <c r="AW172" i="1"/>
  <c r="AV172" i="1"/>
  <c r="AU172" i="1"/>
  <c r="AT172" i="1"/>
  <c r="AR172" i="1"/>
  <c r="AQ172" i="1"/>
  <c r="AP172" i="1"/>
  <c r="AO172" i="1"/>
  <c r="AM172" i="1"/>
  <c r="AL172" i="1"/>
  <c r="AK172" i="1"/>
  <c r="AJ172" i="1"/>
  <c r="AH172" i="1"/>
  <c r="AG172" i="1"/>
  <c r="AF172" i="1"/>
  <c r="AE172" i="1"/>
  <c r="AC172" i="1"/>
  <c r="AB172" i="1"/>
  <c r="AA172" i="1"/>
  <c r="Z172" i="1"/>
  <c r="X172" i="1"/>
  <c r="W172" i="1"/>
  <c r="V172" i="1"/>
  <c r="U172" i="1"/>
  <c r="S172" i="1"/>
  <c r="R172" i="1"/>
  <c r="Q172" i="1"/>
  <c r="P172" i="1"/>
  <c r="N172" i="1"/>
  <c r="M172" i="1"/>
  <c r="L172" i="1"/>
  <c r="K172" i="1"/>
  <c r="M42" i="1" l="1"/>
  <c r="M41" i="1" s="1"/>
  <c r="AM41" i="1"/>
  <c r="AV41" i="1"/>
  <c r="AL41" i="1"/>
  <c r="AW41" i="1"/>
  <c r="AT41" i="1"/>
  <c r="Z41" i="1"/>
  <c r="AU41" i="1"/>
  <c r="AK41" i="1"/>
  <c r="P41" i="1"/>
  <c r="BD41" i="1"/>
  <c r="AJ41" i="1"/>
  <c r="BL41" i="1"/>
  <c r="BB41" i="1"/>
  <c r="AR41" i="1"/>
  <c r="AH41" i="1"/>
  <c r="X41" i="1"/>
  <c r="N41" i="1"/>
  <c r="BK41" i="1"/>
  <c r="BA41" i="1"/>
  <c r="AQ41" i="1"/>
  <c r="AG41" i="1"/>
  <c r="W41" i="1"/>
  <c r="L41" i="1"/>
  <c r="BJ41" i="1"/>
  <c r="AZ41" i="1"/>
  <c r="AP41" i="1"/>
  <c r="AF41" i="1"/>
  <c r="V41" i="1"/>
  <c r="K41" i="1"/>
  <c r="BI41" i="1"/>
  <c r="AY41" i="1"/>
  <c r="AO41" i="1"/>
  <c r="AE41" i="1"/>
  <c r="U41" i="1"/>
  <c r="BG41" i="1"/>
  <c r="S41" i="1"/>
  <c r="AC41" i="1"/>
  <c r="BF41" i="1"/>
  <c r="R41" i="1"/>
  <c r="BE41" i="1"/>
  <c r="AA41" i="1"/>
  <c r="Q41" i="1"/>
  <c r="AB41" i="1"/>
  <c r="E158" i="1"/>
  <c r="E154" i="1"/>
  <c r="E49" i="1"/>
  <c r="E47" i="1"/>
  <c r="E48" i="1"/>
  <c r="E50" i="1"/>
  <c r="E173" i="1"/>
  <c r="E172" i="1" s="1"/>
  <c r="I163" i="1"/>
  <c r="I162" i="1" s="1"/>
  <c r="BH163" i="1"/>
  <c r="BH162" i="1" s="1"/>
  <c r="BC163" i="1"/>
  <c r="BC162" i="1" s="1"/>
  <c r="AX163" i="1"/>
  <c r="AX162" i="1" s="1"/>
  <c r="AS163" i="1"/>
  <c r="AS162" i="1" s="1"/>
  <c r="AN163" i="1"/>
  <c r="AN162" i="1" s="1"/>
  <c r="AI163" i="1"/>
  <c r="AI162" i="1" s="1"/>
  <c r="AD163" i="1"/>
  <c r="AD162" i="1" s="1"/>
  <c r="Y163" i="1"/>
  <c r="Y162" i="1" s="1"/>
  <c r="T163" i="1"/>
  <c r="T162" i="1" s="1"/>
  <c r="O163" i="1"/>
  <c r="O162" i="1" s="1"/>
  <c r="BH157" i="1"/>
  <c r="BC157" i="1"/>
  <c r="AX157" i="1"/>
  <c r="AS157" i="1"/>
  <c r="AN157" i="1"/>
  <c r="AI157" i="1"/>
  <c r="AD157" i="1"/>
  <c r="Y157" i="1"/>
  <c r="T157" i="1"/>
  <c r="O157" i="1"/>
  <c r="BH153" i="1"/>
  <c r="BC153" i="1"/>
  <c r="AX153" i="1"/>
  <c r="AS153" i="1"/>
  <c r="AN153" i="1"/>
  <c r="AI153" i="1"/>
  <c r="AD153" i="1"/>
  <c r="Y153" i="1"/>
  <c r="T153" i="1"/>
  <c r="O153" i="1"/>
  <c r="BH152" i="1"/>
  <c r="BC152" i="1"/>
  <c r="AX152" i="1"/>
  <c r="AS152" i="1"/>
  <c r="AN152" i="1"/>
  <c r="AI152" i="1"/>
  <c r="AD152" i="1"/>
  <c r="Y152" i="1"/>
  <c r="T152" i="1"/>
  <c r="O152" i="1"/>
  <c r="BH46" i="1"/>
  <c r="BC46" i="1"/>
  <c r="AX46" i="1"/>
  <c r="AS46" i="1"/>
  <c r="AN46" i="1"/>
  <c r="AI46" i="1"/>
  <c r="AD46" i="1"/>
  <c r="Y46" i="1"/>
  <c r="T46" i="1"/>
  <c r="O46" i="1"/>
  <c r="BH45" i="1"/>
  <c r="BC45" i="1"/>
  <c r="AX45" i="1"/>
  <c r="AS45" i="1"/>
  <c r="AN45" i="1"/>
  <c r="AI45" i="1"/>
  <c r="AD45" i="1"/>
  <c r="Y45" i="1"/>
  <c r="T45" i="1"/>
  <c r="O45" i="1"/>
  <c r="BH44" i="1"/>
  <c r="BC44" i="1"/>
  <c r="AX44" i="1"/>
  <c r="AS44" i="1"/>
  <c r="AN44" i="1"/>
  <c r="AI44" i="1"/>
  <c r="AD44" i="1"/>
  <c r="Y44" i="1"/>
  <c r="T44" i="1"/>
  <c r="O44" i="1"/>
  <c r="BH43" i="1"/>
  <c r="BC43" i="1"/>
  <c r="AX43" i="1"/>
  <c r="AS43" i="1"/>
  <c r="AN43" i="1"/>
  <c r="AI43" i="1"/>
  <c r="AD43" i="1"/>
  <c r="Y43" i="1"/>
  <c r="T43" i="1"/>
  <c r="O43" i="1"/>
  <c r="BH151" i="1"/>
  <c r="BC151" i="1"/>
  <c r="AX151" i="1"/>
  <c r="AS151" i="1"/>
  <c r="AN151" i="1"/>
  <c r="AI151" i="1"/>
  <c r="AD151" i="1"/>
  <c r="Y151" i="1"/>
  <c r="T151" i="1"/>
  <c r="O151" i="1"/>
  <c r="BH150" i="1"/>
  <c r="BC150" i="1"/>
  <c r="AX150" i="1"/>
  <c r="AS150" i="1"/>
  <c r="AN150" i="1"/>
  <c r="AI150" i="1"/>
  <c r="AD150" i="1"/>
  <c r="Y150" i="1"/>
  <c r="T150" i="1"/>
  <c r="O150" i="1"/>
  <c r="BH149" i="1"/>
  <c r="BC149" i="1"/>
  <c r="AX149" i="1"/>
  <c r="AS149" i="1"/>
  <c r="AN149" i="1"/>
  <c r="AI149" i="1"/>
  <c r="AD149" i="1"/>
  <c r="Y149" i="1"/>
  <c r="T149" i="1"/>
  <c r="O149" i="1"/>
  <c r="BH148" i="1"/>
  <c r="BC148" i="1"/>
  <c r="AX148" i="1"/>
  <c r="AS148" i="1"/>
  <c r="AN148" i="1"/>
  <c r="AI148" i="1"/>
  <c r="AD148" i="1"/>
  <c r="Y148" i="1"/>
  <c r="T148" i="1"/>
  <c r="O148" i="1"/>
  <c r="BH147" i="1"/>
  <c r="BC147" i="1"/>
  <c r="AX147" i="1"/>
  <c r="AS147" i="1"/>
  <c r="AN147" i="1"/>
  <c r="AI147" i="1"/>
  <c r="AD147" i="1"/>
  <c r="Y147" i="1"/>
  <c r="T147" i="1"/>
  <c r="O147" i="1"/>
  <c r="O15" i="1"/>
  <c r="I157" i="1"/>
  <c r="I156" i="1" s="1"/>
  <c r="I148" i="1"/>
  <c r="I149" i="1"/>
  <c r="I150" i="1"/>
  <c r="I151" i="1"/>
  <c r="I43" i="1"/>
  <c r="I44" i="1"/>
  <c r="I45" i="1"/>
  <c r="I46" i="1"/>
  <c r="I152" i="1"/>
  <c r="I153" i="1"/>
  <c r="I147" i="1"/>
  <c r="F148" i="1"/>
  <c r="G148" i="1"/>
  <c r="F149" i="1"/>
  <c r="G149" i="1"/>
  <c r="F150" i="1"/>
  <c r="G150" i="1"/>
  <c r="F151" i="1"/>
  <c r="G151" i="1"/>
  <c r="F43" i="1"/>
  <c r="G43" i="1"/>
  <c r="F44" i="1"/>
  <c r="G44" i="1"/>
  <c r="F45" i="1"/>
  <c r="G45" i="1"/>
  <c r="F46" i="1"/>
  <c r="G46" i="1"/>
  <c r="F152" i="1"/>
  <c r="G152" i="1"/>
  <c r="F153" i="1"/>
  <c r="G153" i="1"/>
  <c r="F147" i="1"/>
  <c r="AX146" i="1" l="1"/>
  <c r="F146" i="1"/>
  <c r="AS146" i="1"/>
  <c r="T146" i="1"/>
  <c r="BH146" i="1"/>
  <c r="BC146" i="1"/>
  <c r="Y146" i="1"/>
  <c r="O146" i="1"/>
  <c r="I146" i="1"/>
  <c r="AD146" i="1"/>
  <c r="AI146" i="1"/>
  <c r="AN146" i="1"/>
  <c r="G42" i="1"/>
  <c r="F42" i="1"/>
  <c r="I42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41" i="1" l="1"/>
  <c r="F41" i="1"/>
  <c r="M12" i="1"/>
  <c r="M11" i="1" s="1"/>
  <c r="J157" i="1"/>
  <c r="H157" i="1"/>
  <c r="G157" i="1"/>
  <c r="F157" i="1"/>
  <c r="M10" i="1" l="1"/>
  <c r="E157" i="1"/>
  <c r="J163" i="1"/>
  <c r="J162" i="1" s="1"/>
  <c r="H163" i="1"/>
  <c r="H162" i="1" s="1"/>
  <c r="G163" i="1"/>
  <c r="G162" i="1" s="1"/>
  <c r="F163" i="1"/>
  <c r="F162" i="1" s="1"/>
  <c r="J153" i="1"/>
  <c r="E153" i="1" s="1"/>
  <c r="H153" i="1"/>
  <c r="J152" i="1"/>
  <c r="E152" i="1" s="1"/>
  <c r="H152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E13" i="1" s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46" i="1"/>
  <c r="E46" i="1" s="1"/>
  <c r="H46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63" i="1"/>
  <c r="E162" i="1" s="1"/>
  <c r="J45" i="1"/>
  <c r="E45" i="1" s="1"/>
  <c r="H45" i="1"/>
  <c r="BH42" i="1" l="1"/>
  <c r="BH41" i="1" s="1"/>
  <c r="BH10" i="1" s="1"/>
  <c r="BC42" i="1"/>
  <c r="BC41" i="1" s="1"/>
  <c r="BC10" i="1" s="1"/>
  <c r="AX42" i="1"/>
  <c r="AX41" i="1" s="1"/>
  <c r="AX10" i="1" s="1"/>
  <c r="AS42" i="1"/>
  <c r="AS41" i="1" s="1"/>
  <c r="AS10" i="1" s="1"/>
  <c r="AN42" i="1"/>
  <c r="AN41" i="1" s="1"/>
  <c r="AN10" i="1" s="1"/>
  <c r="AI42" i="1"/>
  <c r="AI41" i="1" s="1"/>
  <c r="AI10" i="1" s="1"/>
  <c r="AD42" i="1"/>
  <c r="AD41" i="1" s="1"/>
  <c r="AD10" i="1" s="1"/>
  <c r="Y42" i="1"/>
  <c r="Y41" i="1" s="1"/>
  <c r="Y10" i="1" s="1"/>
  <c r="F12" i="1" l="1"/>
  <c r="J12" i="1"/>
  <c r="E12" i="1" s="1"/>
  <c r="T42" i="1" l="1"/>
  <c r="T41" i="1" s="1"/>
  <c r="T10" i="1" s="1"/>
  <c r="J149" i="1"/>
  <c r="E149" i="1" s="1"/>
  <c r="H149" i="1"/>
  <c r="F15" i="1"/>
  <c r="H15" i="1"/>
  <c r="J15" i="1"/>
  <c r="E15" i="1" s="1"/>
  <c r="F16" i="1"/>
  <c r="H16" i="1"/>
  <c r="J16" i="1"/>
  <c r="E16" i="1" s="1"/>
  <c r="I10" i="1" l="1"/>
  <c r="O42" i="1"/>
  <c r="O41" i="1" s="1"/>
  <c r="O10" i="1" s="1"/>
  <c r="H44" i="1"/>
  <c r="J44" i="1"/>
  <c r="E44" i="1" s="1"/>
  <c r="J43" i="1" l="1"/>
  <c r="J42" i="1" s="1"/>
  <c r="H150" i="1" l="1"/>
  <c r="H151" i="1"/>
  <c r="E43" i="1"/>
  <c r="E42" i="1" s="1"/>
  <c r="H43" i="1"/>
  <c r="H42" i="1" s="1"/>
  <c r="J151" i="1"/>
  <c r="J150" i="1"/>
  <c r="E150" i="1" s="1"/>
  <c r="J148" i="1"/>
  <c r="E148" i="1" s="1"/>
  <c r="J147" i="1"/>
  <c r="H148" i="1"/>
  <c r="J146" i="1" l="1"/>
  <c r="J41" i="1" s="1"/>
  <c r="E151" i="1"/>
  <c r="F13" i="1" l="1"/>
  <c r="H13" i="1"/>
  <c r="J13" i="1"/>
  <c r="J11" i="1" s="1"/>
  <c r="J10" i="1" l="1"/>
  <c r="F11" i="1"/>
  <c r="H11" i="1"/>
  <c r="F10" i="1" l="1"/>
  <c r="E11" i="1"/>
  <c r="G147" i="1" l="1"/>
  <c r="H147" i="1"/>
  <c r="H146" i="1" s="1"/>
  <c r="G146" i="1" l="1"/>
  <c r="G41" i="1" s="1"/>
  <c r="G10" i="1" s="1"/>
  <c r="E147" i="1"/>
  <c r="E146" i="1" s="1"/>
  <c r="H41" i="1" l="1"/>
  <c r="H10" i="1" s="1"/>
  <c r="E41" i="1" l="1"/>
  <c r="E10" i="1" s="1"/>
</calcChain>
</file>

<file path=xl/sharedStrings.xml><?xml version="1.0" encoding="utf-8"?>
<sst xmlns="http://schemas.openxmlformats.org/spreadsheetml/2006/main" count="843" uniqueCount="427">
  <si>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</si>
  <si>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</si>
  <si>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</si>
  <si>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</si>
  <si>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</si>
  <si>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</si>
  <si>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</si>
  <si>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</si>
  <si>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</si>
  <si>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</si>
  <si>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</si>
  <si>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</si>
  <si>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</si>
  <si>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</si>
  <si>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</si>
  <si>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</si>
  <si>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</si>
  <si>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</si>
  <si>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</si>
  <si>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</si>
  <si>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</si>
  <si>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</si>
  <si>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</si>
  <si>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</si>
  <si>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</si>
  <si>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</si>
  <si>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</si>
  <si>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</si>
  <si>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</si>
  <si>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</si>
  <si>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</si>
  <si>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</si>
  <si>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</si>
  <si>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</si>
  <si>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</si>
  <si>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</si>
  <si>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</si>
  <si>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</si>
  <si>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</si>
  <si>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</si>
  <si>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</si>
  <si>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</si>
  <si>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</si>
  <si>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</si>
  <si>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</si>
  <si>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</si>
  <si>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</si>
  <si>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</si>
  <si>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</si>
  <si>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</si>
  <si>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</si>
  <si>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</si>
  <si>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</si>
  <si>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</si>
  <si>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</si>
  <si>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</si>
  <si>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</si>
  <si>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</si>
  <si>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</si>
  <si>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</si>
  <si>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</si>
  <si>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</si>
  <si>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</si>
  <si>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</si>
  <si>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</si>
  <si>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</si>
  <si>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</si>
  <si>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</si>
  <si>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</si>
  <si>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</si>
  <si>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</si>
  <si>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</si>
  <si>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</si>
  <si>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</si>
  <si>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</si>
  <si>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</si>
  <si>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</si>
  <si>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</si>
  <si>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</si>
  <si>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</si>
  <si>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</si>
  <si>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</si>
  <si>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</si>
  <si>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</si>
  <si>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</si>
  <si>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</si>
  <si>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</si>
  <si>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</si>
  <si>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</si>
  <si>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</si>
  <si>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</si>
  <si>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</si>
  <si>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</si>
  <si>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</si>
  <si>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</si>
  <si>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</si>
  <si>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</si>
  <si>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</si>
  <si>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</si>
  <si>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</si>
  <si>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</si>
  <si>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</si>
  <si>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</si>
  <si>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</si>
  <si>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</si>
  <si>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</si>
  <si>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</si>
  <si>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</si>
  <si>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</si>
  <si>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</si>
  <si>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</si>
  <si>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</si>
  <si>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</si>
  <si>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</si>
  <si>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</si>
  <si>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</si>
  <si>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</si>
  <si>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</si>
  <si>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</si>
  <si>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</si>
  <si>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</si>
  <si>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</si>
  <si>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</si>
  <si>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</si>
  <si>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</si>
  <si>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</si>
  <si>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</si>
  <si>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</si>
  <si>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</si>
  <si>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</si>
  <si>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</si>
  <si>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</si>
  <si>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</si>
  <si>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</si>
  <si>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</si>
  <si>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</si>
  <si>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</si>
  <si>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</si>
  <si>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</si>
  <si>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</si>
  <si>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</si>
  <si>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</si>
  <si>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</si>
  <si>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</si>
  <si>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</si>
  <si>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</si>
  <si>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</si>
  <si>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</si>
  <si>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</si>
  <si>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</si>
  <si>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</si>
  <si>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</si>
  <si>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</si>
  <si>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</si>
  <si>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</si>
  <si>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</si>
  <si>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</si>
  <si>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</si>
  <si>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</si>
  <si>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</si>
  <si>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</si>
  <si>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</si>
  <si>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</si>
  <si>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</si>
  <si>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</si>
  <si>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</si>
  <si>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</si>
  <si>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</si>
  <si>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</si>
  <si>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</si>
  <si>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</si>
  <si>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</si>
  <si>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</si>
  <si>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</si>
  <si>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</si>
  <si>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</si>
  <si>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</si>
  <si>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</si>
  <si>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</si>
  <si>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</si>
  <si>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</si>
  <si>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</si>
  <si>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</si>
  <si>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</si>
  <si>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</si>
  <si>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</si>
  <si>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</si>
  <si>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</si>
  <si>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</si>
  <si>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</si>
  <si>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</si>
  <si>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</si>
  <si>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</si>
  <si>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</si>
  <si>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</si>
  <si>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</si>
  <si>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</si>
  <si>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</si>
  <si>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</si>
  <si>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</si>
  <si>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</si>
  <si>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</si>
  <si>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</si>
  <si>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</si>
  <si>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</si>
  <si>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</si>
  <si>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</si>
  <si>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</si>
  <si>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</si>
  <si>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</si>
  <si>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</si>
  <si>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</si>
  <si>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</si>
  <si>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</si>
  <si>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</si>
  <si>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</si>
  <si>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</si>
  <si>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</si>
  <si>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</si>
  <si>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</si>
  <si>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</si>
  <si>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</si>
  <si>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</si>
  <si>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</si>
  <si>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</si>
  <si>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</si>
  <si>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</si>
  <si>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</si>
  <si>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</si>
  <si>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</si>
  <si>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</si>
  <si>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</si>
  <si>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</si>
  <si>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</si>
  <si>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</si>
  <si>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</si>
  <si>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</si>
  <si>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</si>
  <si>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</si>
  <si>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</si>
  <si>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</si>
  <si>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</si>
  <si>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</si>
  <si>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</si>
  <si>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</si>
  <si>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</si>
  <si>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</si>
  <si>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</si>
  <si>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</si>
  <si>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</si>
  <si>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</si>
  <si>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</si>
  <si>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</si>
  <si>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</si>
  <si>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</si>
  <si>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</si>
  <si>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</si>
  <si>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</si>
  <si>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</si>
  <si>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</si>
  <si>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</si>
  <si>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</si>
  <si>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</si>
  <si>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</si>
  <si>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</si>
  <si>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</si>
  <si>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</si>
  <si>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</si>
  <si>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</si>
  <si>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</si>
  <si>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</si>
  <si>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</si>
  <si>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</si>
  <si>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</si>
  <si>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</si>
  <si>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</si>
  <si>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</si>
  <si>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</si>
  <si>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</si>
  <si>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</si>
  <si>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</si>
  <si>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</si>
  <si>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</si>
  <si>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</si>
  <si>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</si>
  <si>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</si>
  <si>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</si>
  <si>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</si>
  <si>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</si>
  <si>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</si>
  <si>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</si>
  <si>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</si>
  <si>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</si>
  <si>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</si>
  <si>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</si>
  <si>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</si>
  <si>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</si>
  <si>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</si>
  <si>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</si>
  <si>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</si>
  <si>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</si>
  <si>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</si>
  <si>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</si>
  <si>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</si>
  <si>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</si>
  <si>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</si>
  <si>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</si>
  <si>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</si>
  <si>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</si>
  <si>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</si>
  <si>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</si>
  <si>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</si>
  <si>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</si>
  <si>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</si>
  <si>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</si>
  <si>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</si>
  <si>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</si>
  <si>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</si>
  <si>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</si>
  <si>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</si>
  <si>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</si>
  <si>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</si>
  <si>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</si>
  <si>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</si>
  <si>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</si>
  <si>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</si>
  <si>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</si>
  <si>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</si>
  <si>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</si>
  <si>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</si>
  <si>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</si>
  <si>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</si>
  <si>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</si>
  <si>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</si>
  <si>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</si>
  <si>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</si>
  <si>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</si>
  <si>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</si>
  <si>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</si>
  <si>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</si>
  <si>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</si>
  <si>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</si>
  <si>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</si>
  <si>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</si>
  <si>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</si>
  <si>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</si>
  <si>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</si>
  <si>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</si>
  <si>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</si>
  <si>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</si>
  <si>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</si>
  <si>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</si>
  <si>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</si>
  <si>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</si>
  <si>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</si>
  <si>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</si>
  <si>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</si>
  <si>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</si>
  <si>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</si>
  <si>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</si>
  <si>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</si>
  <si>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</si>
  <si>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</si>
  <si>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</si>
  <si>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</si>
  <si>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</si>
  <si>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</si>
  <si>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</si>
  <si>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</si>
  <si>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</si>
  <si>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</si>
  <si>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</si>
  <si>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</si>
  <si>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</si>
  <si>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</si>
  <si>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</si>
  <si>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</si>
  <si>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</si>
  <si>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</si>
  <si>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</si>
  <si>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</si>
  <si>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</si>
  <si>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</si>
  <si>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</si>
  <si>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</si>
  <si>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</si>
  <si>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</si>
  <si>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</si>
  <si>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</si>
  <si>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</si>
  <si>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</si>
  <si>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</si>
  <si>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</si>
  <si>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</si>
  <si>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</si>
  <si>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</si>
  <si>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Приобретение жилых помещений в п. Усть-Кара Сельского поселения «Карский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</si>
  <si>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</si>
  <si>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</si>
  <si>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</si>
  <si>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</si>
  <si>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</si>
  <si>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</si>
  <si>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</si>
  <si>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</si>
  <si>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</si>
  <si>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Выборочный капитальный ремонт фундамента в многоквартирном жилом доме № 22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</si>
  <si>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24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</si>
  <si>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5 по ул. Центральная в п. Амдерма Сельского поселения «Поселок Амдерма» ЗР НАО</t>
  </si>
  <si>
    <t>Ремонт квартиры № 1 жилого дома № 23 по ул. Набережная в п. Бугрино Сельского поселения «Колгуевский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</si>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</sst>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zoomScale="110" zoomScaleNormal="100" zoomScaleSheetLayoutView="110" workbookViewId="0">
      <selection activeCell="G18" sqref="G18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78" t="s">
        <v>41</v>
      </c>
      <c r="L1" s="78"/>
      <c r="M1" s="78"/>
      <c r="N1" s="78"/>
      <c r="O1" s="78"/>
    </row>
    <row r="2" spans="1:15" ht="60" customHeight="1" x14ac:dyDescent="0.25">
      <c r="A2" s="79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36.75" customHeight="1" x14ac:dyDescent="0.25">
      <c r="A3" s="80" t="s">
        <v>27</v>
      </c>
      <c r="B3" s="80" t="s">
        <v>28</v>
      </c>
      <c r="C3" s="80" t="s">
        <v>29</v>
      </c>
      <c r="D3" s="80" t="s">
        <v>30</v>
      </c>
      <c r="E3" s="80" t="s">
        <v>31</v>
      </c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53.25" customHeight="1" x14ac:dyDescent="0.25">
      <c r="A4" s="81"/>
      <c r="B4" s="81"/>
      <c r="C4" s="80"/>
      <c r="D4" s="80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2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0.7</v>
      </c>
      <c r="I5" s="38">
        <v>1.4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3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28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3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25.51</v>
      </c>
      <c r="H7" s="31">
        <v>27</v>
      </c>
      <c r="I7" s="31">
        <v>27.17</v>
      </c>
      <c r="J7" s="31">
        <v>27.17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4"/>
      <c r="B8" s="33" t="s">
        <v>132</v>
      </c>
      <c r="C8" s="22" t="s">
        <v>133</v>
      </c>
      <c r="D8" s="22">
        <v>0</v>
      </c>
      <c r="E8" s="44">
        <v>0</v>
      </c>
      <c r="F8" s="37">
        <v>1</v>
      </c>
      <c r="G8" s="37">
        <v>0</v>
      </c>
      <c r="H8" s="37">
        <v>7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2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v>39</v>
      </c>
      <c r="H9" s="37">
        <f>11+8+1+1</f>
        <v>21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3"/>
      <c r="B10" s="57" t="s">
        <v>294</v>
      </c>
      <c r="C10" s="56" t="s">
        <v>133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4"/>
      <c r="B11" s="57" t="s">
        <v>345</v>
      </c>
      <c r="C11" s="56" t="s">
        <v>346</v>
      </c>
      <c r="D11" s="52" t="s">
        <v>347</v>
      </c>
      <c r="E11" s="43" t="s">
        <v>347</v>
      </c>
      <c r="F11" s="37" t="s">
        <v>347</v>
      </c>
      <c r="G11" s="37">
        <v>4</v>
      </c>
      <c r="H11" s="37" t="s">
        <v>347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2" t="s">
        <v>68</v>
      </c>
      <c r="B12" s="33" t="s">
        <v>69</v>
      </c>
      <c r="C12" s="22" t="s">
        <v>47</v>
      </c>
      <c r="D12" s="22">
        <v>3</v>
      </c>
      <c r="E12" s="28">
        <v>2</v>
      </c>
      <c r="F12" s="31">
        <v>0</v>
      </c>
      <c r="G12" s="37">
        <v>1</v>
      </c>
      <c r="H12" s="31">
        <v>2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3"/>
      <c r="B13" s="33" t="s">
        <v>71</v>
      </c>
      <c r="C13" s="22" t="s">
        <v>74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f>(900+900)/1000</f>
        <v>1.8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4"/>
      <c r="B14" s="33" t="s">
        <v>315</v>
      </c>
      <c r="C14" s="22" t="s">
        <v>47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70</v>
      </c>
      <c r="B15" s="33" t="s">
        <v>72</v>
      </c>
      <c r="C15" s="22" t="s">
        <v>73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113</v>
      </c>
      <c r="B16" s="33" t="s">
        <v>112</v>
      </c>
      <c r="C16" s="22" t="s">
        <v>114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5" t="s">
        <v>135</v>
      </c>
      <c r="B17" s="33" t="s">
        <v>131</v>
      </c>
      <c r="C17" s="22" t="s">
        <v>130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6"/>
      <c r="B18" s="33" t="s">
        <v>227</v>
      </c>
      <c r="C18" s="22" t="s">
        <v>130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6"/>
      <c r="B19" s="53" t="s">
        <v>312</v>
      </c>
      <c r="C19" s="22" t="s">
        <v>130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6"/>
      <c r="B20" s="53" t="s">
        <v>353</v>
      </c>
      <c r="C20" s="56" t="s">
        <v>130</v>
      </c>
      <c r="D20" s="56">
        <v>0</v>
      </c>
      <c r="E20" s="43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6"/>
      <c r="B21" s="53" t="s">
        <v>364</v>
      </c>
      <c r="C21" s="56" t="s">
        <v>130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A5:A8"/>
    <mergeCell ref="A12:A14"/>
    <mergeCell ref="A9:A11"/>
    <mergeCell ref="E3:O3"/>
    <mergeCell ref="A17:A21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82"/>
  <sheetViews>
    <sheetView tabSelected="1" view="pageBreakPreview" zoomScale="60" zoomScaleNormal="70" workbookViewId="0">
      <pane xSplit="4" ySplit="9" topLeftCell="J127" activePane="bottomRight" state="frozen"/>
      <selection pane="topRight" activeCell="E1" sqref="E1"/>
      <selection pane="bottomLeft" activeCell="A10" sqref="A10"/>
      <selection pane="bottomRight" activeCell="AG14" activeCellId="1" sqref="AF14 AG14"/>
    </sheetView>
  </sheetViews>
  <sheetFormatPr defaultRowHeight="15.75" outlineLevelCol="1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/>
    <col min="11" max="11" width="15" style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/>
    <col min="16" max="16" width="15" style="6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/>
    <col min="21" max="21" width="15.5703125" style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93" t="s">
        <v>37</v>
      </c>
      <c r="BK1" s="93"/>
      <c r="BL1" s="93"/>
    </row>
    <row r="2" spans="1:67" ht="44.25" customHeight="1" x14ac:dyDescent="0.25">
      <c r="BJ2" s="93"/>
      <c r="BK2" s="93"/>
      <c r="BL2" s="93"/>
    </row>
    <row r="3" spans="1:67" ht="30.75" customHeight="1" x14ac:dyDescent="0.25">
      <c r="A3" s="98" t="s">
        <v>36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1"/>
      <c r="AR3" s="1"/>
      <c r="AS3" s="1"/>
      <c r="AW3" s="1"/>
      <c r="AX3" s="1"/>
      <c r="BB3" s="1"/>
      <c r="BC3" s="1"/>
      <c r="BG3" s="1"/>
      <c r="BH3" s="1"/>
      <c r="BJ3" s="93"/>
      <c r="BK3" s="93"/>
      <c r="BL3" s="93"/>
      <c r="BM3" s="15"/>
      <c r="BN3" s="15"/>
      <c r="BO3" s="15"/>
    </row>
    <row r="4" spans="1:67" x14ac:dyDescent="0.25">
      <c r="E4" s="3"/>
    </row>
    <row r="5" spans="1:67" x14ac:dyDescent="0.25">
      <c r="A5" s="99" t="s">
        <v>0</v>
      </c>
      <c r="B5" s="97" t="s">
        <v>1</v>
      </c>
      <c r="C5" s="97" t="s">
        <v>2</v>
      </c>
      <c r="D5" s="97" t="s">
        <v>3</v>
      </c>
      <c r="E5" s="92" t="s">
        <v>4</v>
      </c>
      <c r="F5" s="92"/>
      <c r="G5" s="92"/>
      <c r="H5" s="92"/>
      <c r="I5" s="92"/>
      <c r="J5" s="92" t="s">
        <v>5</v>
      </c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99"/>
      <c r="B6" s="97"/>
      <c r="C6" s="97"/>
      <c r="D6" s="97"/>
      <c r="E6" s="92"/>
      <c r="F6" s="92"/>
      <c r="G6" s="92"/>
      <c r="H6" s="92"/>
      <c r="I6" s="92"/>
      <c r="J6" s="92" t="s">
        <v>6</v>
      </c>
      <c r="K6" s="92"/>
      <c r="L6" s="92"/>
      <c r="M6" s="92"/>
      <c r="N6" s="92"/>
      <c r="O6" s="92" t="s">
        <v>7</v>
      </c>
      <c r="P6" s="92"/>
      <c r="Q6" s="92"/>
      <c r="R6" s="92"/>
      <c r="S6" s="92"/>
      <c r="T6" s="92" t="s">
        <v>8</v>
      </c>
      <c r="U6" s="92"/>
      <c r="V6" s="92"/>
      <c r="W6" s="92"/>
      <c r="X6" s="92"/>
      <c r="Y6" s="92" t="s">
        <v>9</v>
      </c>
      <c r="Z6" s="92"/>
      <c r="AA6" s="92"/>
      <c r="AB6" s="92"/>
      <c r="AC6" s="92"/>
      <c r="AD6" s="92" t="s">
        <v>10</v>
      </c>
      <c r="AE6" s="92"/>
      <c r="AF6" s="92"/>
      <c r="AG6" s="92"/>
      <c r="AH6" s="92"/>
      <c r="AI6" s="92" t="s">
        <v>11</v>
      </c>
      <c r="AJ6" s="92"/>
      <c r="AK6" s="92"/>
      <c r="AL6" s="92"/>
      <c r="AM6" s="92"/>
      <c r="AN6" s="92" t="s">
        <v>12</v>
      </c>
      <c r="AO6" s="92"/>
      <c r="AP6" s="92"/>
      <c r="AQ6" s="92"/>
      <c r="AR6" s="92"/>
      <c r="AS6" s="92" t="s">
        <v>13</v>
      </c>
      <c r="AT6" s="92"/>
      <c r="AU6" s="92"/>
      <c r="AV6" s="92"/>
      <c r="AW6" s="92"/>
      <c r="AX6" s="92" t="s">
        <v>14</v>
      </c>
      <c r="AY6" s="92"/>
      <c r="AZ6" s="92"/>
      <c r="BA6" s="92"/>
      <c r="BB6" s="92"/>
      <c r="BC6" s="92" t="s">
        <v>15</v>
      </c>
      <c r="BD6" s="92"/>
      <c r="BE6" s="92"/>
      <c r="BF6" s="92"/>
      <c r="BG6" s="92"/>
      <c r="BH6" s="92" t="s">
        <v>16</v>
      </c>
      <c r="BI6" s="92"/>
      <c r="BJ6" s="92"/>
      <c r="BK6" s="92"/>
      <c r="BL6" s="92"/>
    </row>
    <row r="7" spans="1:67" x14ac:dyDescent="0.25">
      <c r="A7" s="99"/>
      <c r="B7" s="97"/>
      <c r="C7" s="97"/>
      <c r="D7" s="97"/>
      <c r="E7" s="95" t="s">
        <v>17</v>
      </c>
      <c r="F7" s="96" t="s">
        <v>18</v>
      </c>
      <c r="G7" s="96"/>
      <c r="H7" s="96"/>
      <c r="I7" s="96"/>
      <c r="J7" s="95" t="s">
        <v>17</v>
      </c>
      <c r="K7" s="96" t="s">
        <v>18</v>
      </c>
      <c r="L7" s="96"/>
      <c r="M7" s="96"/>
      <c r="N7" s="96"/>
      <c r="O7" s="95" t="s">
        <v>17</v>
      </c>
      <c r="P7" s="96" t="s">
        <v>18</v>
      </c>
      <c r="Q7" s="96"/>
      <c r="R7" s="96"/>
      <c r="S7" s="96"/>
      <c r="T7" s="95" t="s">
        <v>17</v>
      </c>
      <c r="U7" s="96" t="s">
        <v>18</v>
      </c>
      <c r="V7" s="96"/>
      <c r="W7" s="96"/>
      <c r="X7" s="96"/>
      <c r="Y7" s="95" t="s">
        <v>17</v>
      </c>
      <c r="Z7" s="96" t="s">
        <v>18</v>
      </c>
      <c r="AA7" s="96"/>
      <c r="AB7" s="96"/>
      <c r="AC7" s="96"/>
      <c r="AD7" s="95" t="s">
        <v>17</v>
      </c>
      <c r="AE7" s="96" t="s">
        <v>18</v>
      </c>
      <c r="AF7" s="96"/>
      <c r="AG7" s="96"/>
      <c r="AH7" s="96"/>
      <c r="AI7" s="95" t="s">
        <v>17</v>
      </c>
      <c r="AJ7" s="96" t="s">
        <v>18</v>
      </c>
      <c r="AK7" s="96"/>
      <c r="AL7" s="96"/>
      <c r="AM7" s="96"/>
      <c r="AN7" s="95" t="s">
        <v>17</v>
      </c>
      <c r="AO7" s="96" t="s">
        <v>18</v>
      </c>
      <c r="AP7" s="96"/>
      <c r="AQ7" s="96"/>
      <c r="AR7" s="96"/>
      <c r="AS7" s="95" t="s">
        <v>17</v>
      </c>
      <c r="AT7" s="96" t="s">
        <v>18</v>
      </c>
      <c r="AU7" s="96"/>
      <c r="AV7" s="96"/>
      <c r="AW7" s="96"/>
      <c r="AX7" s="95" t="s">
        <v>17</v>
      </c>
      <c r="AY7" s="96" t="s">
        <v>18</v>
      </c>
      <c r="AZ7" s="96"/>
      <c r="BA7" s="96"/>
      <c r="BB7" s="96"/>
      <c r="BC7" s="95" t="s">
        <v>17</v>
      </c>
      <c r="BD7" s="96" t="s">
        <v>18</v>
      </c>
      <c r="BE7" s="96"/>
      <c r="BF7" s="96"/>
      <c r="BG7" s="96"/>
      <c r="BH7" s="95" t="s">
        <v>17</v>
      </c>
      <c r="BI7" s="96" t="s">
        <v>18</v>
      </c>
      <c r="BJ7" s="96"/>
      <c r="BK7" s="96"/>
      <c r="BL7" s="96"/>
    </row>
    <row r="8" spans="1:67" s="7" customFormat="1" ht="52.5" customHeight="1" x14ac:dyDescent="0.25">
      <c r="A8" s="99"/>
      <c r="B8" s="97"/>
      <c r="C8" s="97"/>
      <c r="D8" s="97"/>
      <c r="E8" s="95"/>
      <c r="F8" s="65" t="s">
        <v>19</v>
      </c>
      <c r="G8" s="65" t="s">
        <v>20</v>
      </c>
      <c r="H8" s="65" t="s">
        <v>21</v>
      </c>
      <c r="I8" s="65" t="s">
        <v>22</v>
      </c>
      <c r="J8" s="95"/>
      <c r="K8" s="65" t="s">
        <v>19</v>
      </c>
      <c r="L8" s="65" t="s">
        <v>20</v>
      </c>
      <c r="M8" s="65" t="s">
        <v>21</v>
      </c>
      <c r="N8" s="65" t="s">
        <v>22</v>
      </c>
      <c r="O8" s="95"/>
      <c r="P8" s="65" t="s">
        <v>19</v>
      </c>
      <c r="Q8" s="65" t="s">
        <v>20</v>
      </c>
      <c r="R8" s="65" t="s">
        <v>21</v>
      </c>
      <c r="S8" s="65" t="s">
        <v>22</v>
      </c>
      <c r="T8" s="95"/>
      <c r="U8" s="65" t="s">
        <v>19</v>
      </c>
      <c r="V8" s="65" t="s">
        <v>20</v>
      </c>
      <c r="W8" s="65" t="s">
        <v>21</v>
      </c>
      <c r="X8" s="65" t="s">
        <v>22</v>
      </c>
      <c r="Y8" s="95"/>
      <c r="Z8" s="65" t="s">
        <v>19</v>
      </c>
      <c r="AA8" s="65" t="s">
        <v>20</v>
      </c>
      <c r="AB8" s="65" t="s">
        <v>21</v>
      </c>
      <c r="AC8" s="65" t="s">
        <v>22</v>
      </c>
      <c r="AD8" s="95"/>
      <c r="AE8" s="65" t="s">
        <v>19</v>
      </c>
      <c r="AF8" s="65" t="s">
        <v>20</v>
      </c>
      <c r="AG8" s="65" t="s">
        <v>21</v>
      </c>
      <c r="AH8" s="65" t="s">
        <v>22</v>
      </c>
      <c r="AI8" s="95"/>
      <c r="AJ8" s="65" t="s">
        <v>19</v>
      </c>
      <c r="AK8" s="65" t="s">
        <v>20</v>
      </c>
      <c r="AL8" s="65" t="s">
        <v>21</v>
      </c>
      <c r="AM8" s="65" t="s">
        <v>22</v>
      </c>
      <c r="AN8" s="95"/>
      <c r="AO8" s="65" t="s">
        <v>19</v>
      </c>
      <c r="AP8" s="65" t="s">
        <v>20</v>
      </c>
      <c r="AQ8" s="65" t="s">
        <v>21</v>
      </c>
      <c r="AR8" s="65" t="s">
        <v>22</v>
      </c>
      <c r="AS8" s="95"/>
      <c r="AT8" s="65" t="s">
        <v>19</v>
      </c>
      <c r="AU8" s="65" t="s">
        <v>20</v>
      </c>
      <c r="AV8" s="65" t="s">
        <v>21</v>
      </c>
      <c r="AW8" s="65" t="s">
        <v>22</v>
      </c>
      <c r="AX8" s="95"/>
      <c r="AY8" s="65" t="s">
        <v>19</v>
      </c>
      <c r="AZ8" s="65" t="s">
        <v>20</v>
      </c>
      <c r="BA8" s="65" t="s">
        <v>21</v>
      </c>
      <c r="BB8" s="65" t="s">
        <v>22</v>
      </c>
      <c r="BC8" s="95"/>
      <c r="BD8" s="65" t="s">
        <v>19</v>
      </c>
      <c r="BE8" s="65" t="s">
        <v>20</v>
      </c>
      <c r="BF8" s="65" t="s">
        <v>21</v>
      </c>
      <c r="BG8" s="65" t="s">
        <v>22</v>
      </c>
      <c r="BH8" s="95"/>
      <c r="BI8" s="65" t="s">
        <v>19</v>
      </c>
      <c r="BJ8" s="65" t="s">
        <v>20</v>
      </c>
      <c r="BK8" s="65" t="s">
        <v>21</v>
      </c>
      <c r="BL8" s="65" t="s">
        <v>22</v>
      </c>
    </row>
    <row r="9" spans="1:67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4">
        <v>6</v>
      </c>
      <c r="G9" s="65">
        <v>6</v>
      </c>
      <c r="H9" s="65">
        <v>7</v>
      </c>
      <c r="I9" s="65">
        <v>8</v>
      </c>
      <c r="J9" s="64" t="s">
        <v>150</v>
      </c>
      <c r="K9" s="65">
        <v>10</v>
      </c>
      <c r="L9" s="65">
        <v>10</v>
      </c>
      <c r="M9" s="65">
        <v>11</v>
      </c>
      <c r="N9" s="64" t="s">
        <v>151</v>
      </c>
      <c r="O9" s="65">
        <v>13</v>
      </c>
      <c r="P9" s="64">
        <v>16</v>
      </c>
      <c r="Q9" s="65">
        <v>14</v>
      </c>
      <c r="R9" s="65">
        <v>15</v>
      </c>
      <c r="S9" s="65">
        <v>16</v>
      </c>
      <c r="T9" s="64" t="s">
        <v>152</v>
      </c>
      <c r="U9" s="65">
        <v>21</v>
      </c>
      <c r="V9" s="65">
        <v>18</v>
      </c>
      <c r="W9" s="65">
        <v>19</v>
      </c>
      <c r="X9" s="64" t="s">
        <v>153</v>
      </c>
      <c r="Y9" s="65">
        <v>21</v>
      </c>
      <c r="Z9" s="64">
        <v>26</v>
      </c>
      <c r="AA9" s="65">
        <v>22</v>
      </c>
      <c r="AB9" s="65">
        <v>23</v>
      </c>
      <c r="AC9" s="65">
        <v>24</v>
      </c>
      <c r="AD9" s="64" t="s">
        <v>154</v>
      </c>
      <c r="AE9" s="65">
        <v>31</v>
      </c>
      <c r="AF9" s="65">
        <v>26</v>
      </c>
      <c r="AG9" s="65">
        <v>27</v>
      </c>
      <c r="AH9" s="64" t="s">
        <v>155</v>
      </c>
      <c r="AI9" s="65">
        <v>29</v>
      </c>
      <c r="AJ9" s="64">
        <v>36</v>
      </c>
      <c r="AK9" s="65">
        <v>30</v>
      </c>
      <c r="AL9" s="65">
        <v>31</v>
      </c>
      <c r="AM9" s="65">
        <v>32</v>
      </c>
      <c r="AN9" s="64" t="s">
        <v>156</v>
      </c>
      <c r="AO9" s="65">
        <v>41</v>
      </c>
      <c r="AP9" s="65">
        <v>34</v>
      </c>
      <c r="AQ9" s="65">
        <v>35</v>
      </c>
      <c r="AR9" s="64" t="s">
        <v>157</v>
      </c>
      <c r="AS9" s="65">
        <v>37</v>
      </c>
      <c r="AT9" s="64">
        <v>46</v>
      </c>
      <c r="AU9" s="65">
        <v>38</v>
      </c>
      <c r="AV9" s="65">
        <v>39</v>
      </c>
      <c r="AW9" s="65">
        <v>40</v>
      </c>
      <c r="AX9" s="64" t="s">
        <v>158</v>
      </c>
      <c r="AY9" s="65">
        <v>51</v>
      </c>
      <c r="AZ9" s="65">
        <v>42</v>
      </c>
      <c r="BA9" s="65">
        <v>43</v>
      </c>
      <c r="BB9" s="64" t="s">
        <v>159</v>
      </c>
      <c r="BC9" s="65">
        <v>45</v>
      </c>
      <c r="BD9" s="64">
        <v>56</v>
      </c>
      <c r="BE9" s="65">
        <v>46</v>
      </c>
      <c r="BF9" s="65">
        <v>47</v>
      </c>
      <c r="BG9" s="65">
        <v>48</v>
      </c>
      <c r="BH9" s="64" t="s">
        <v>160</v>
      </c>
      <c r="BI9" s="65">
        <v>61</v>
      </c>
      <c r="BJ9" s="65">
        <v>50</v>
      </c>
      <c r="BK9" s="65">
        <v>51</v>
      </c>
      <c r="BL9" s="64" t="s">
        <v>161</v>
      </c>
    </row>
    <row r="10" spans="1:67" s="9" customFormat="1" x14ac:dyDescent="0.25">
      <c r="A10" s="64"/>
      <c r="B10" s="97" t="s">
        <v>35</v>
      </c>
      <c r="C10" s="97"/>
      <c r="D10" s="97"/>
      <c r="E10" s="8">
        <f t="shared" ref="E10:AJ10" si="0">E11+E41+E156+E162+E172+E174</f>
        <v>513431.99999999994</v>
      </c>
      <c r="F10" s="8">
        <f t="shared" si="0"/>
        <v>0</v>
      </c>
      <c r="G10" s="8">
        <f t="shared" si="0"/>
        <v>159784.30000000002</v>
      </c>
      <c r="H10" s="8">
        <f t="shared" si="0"/>
        <v>353647.69999999995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122362.9</v>
      </c>
      <c r="U10" s="8">
        <f t="shared" si="0"/>
        <v>0</v>
      </c>
      <c r="V10" s="8">
        <f t="shared" si="0"/>
        <v>0</v>
      </c>
      <c r="W10" s="8">
        <f t="shared" si="0"/>
        <v>122362.9</v>
      </c>
      <c r="X10" s="8">
        <f t="shared" si="0"/>
        <v>0</v>
      </c>
      <c r="Y10" s="8">
        <f t="shared" si="0"/>
        <v>186961.49999999997</v>
      </c>
      <c r="Z10" s="8">
        <f t="shared" si="0"/>
        <v>0</v>
      </c>
      <c r="AA10" s="8">
        <f t="shared" si="0"/>
        <v>104093.90000000001</v>
      </c>
      <c r="AB10" s="8">
        <f t="shared" si="0"/>
        <v>82867.600000000006</v>
      </c>
      <c r="AC10" s="8">
        <f t="shared" si="0"/>
        <v>0</v>
      </c>
      <c r="AD10" s="8">
        <f t="shared" si="0"/>
        <v>62055.8</v>
      </c>
      <c r="AE10" s="8">
        <f t="shared" si="0"/>
        <v>0</v>
      </c>
      <c r="AF10" s="8">
        <f t="shared" si="0"/>
        <v>55690.400000000001</v>
      </c>
      <c r="AG10" s="8">
        <f t="shared" si="0"/>
        <v>6365.4000000000005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L10" si="1">AK11+AK41+AK156+AK162+AK172+AK174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  <c r="BH10" s="8">
        <f t="shared" si="1"/>
        <v>0</v>
      </c>
      <c r="BI10" s="8">
        <f t="shared" si="1"/>
        <v>0</v>
      </c>
      <c r="BJ10" s="8">
        <f t="shared" si="1"/>
        <v>0</v>
      </c>
      <c r="BK10" s="8">
        <f t="shared" si="1"/>
        <v>0</v>
      </c>
      <c r="BL10" s="8">
        <f t="shared" si="1"/>
        <v>0</v>
      </c>
    </row>
    <row r="11" spans="1:67" s="9" customFormat="1" x14ac:dyDescent="0.25">
      <c r="A11" s="64" t="s">
        <v>23</v>
      </c>
      <c r="B11" s="94" t="s">
        <v>38</v>
      </c>
      <c r="C11" s="94"/>
      <c r="D11" s="94"/>
      <c r="E11" s="8">
        <f t="shared" ref="E11:AJ11" si="2">SUM(E12:E40)</f>
        <v>274343.39999999997</v>
      </c>
      <c r="F11" s="8">
        <f t="shared" si="2"/>
        <v>0</v>
      </c>
      <c r="G11" s="8">
        <f t="shared" si="2"/>
        <v>159784.30000000002</v>
      </c>
      <c r="H11" s="8">
        <f t="shared" si="2"/>
        <v>114559.09999999998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28479.599999999999</v>
      </c>
      <c r="U11" s="8">
        <f t="shared" si="2"/>
        <v>0</v>
      </c>
      <c r="V11" s="8">
        <f t="shared" si="2"/>
        <v>0</v>
      </c>
      <c r="W11" s="8">
        <f t="shared" si="2"/>
        <v>28479.599999999999</v>
      </c>
      <c r="X11" s="8">
        <f t="shared" si="2"/>
        <v>0</v>
      </c>
      <c r="Y11" s="8">
        <f t="shared" si="2"/>
        <v>145006.19999999998</v>
      </c>
      <c r="Z11" s="8">
        <f t="shared" si="2"/>
        <v>0</v>
      </c>
      <c r="AA11" s="8">
        <f t="shared" si="2"/>
        <v>104093.90000000001</v>
      </c>
      <c r="AB11" s="8">
        <f t="shared" si="2"/>
        <v>40912.300000000003</v>
      </c>
      <c r="AC11" s="8">
        <f t="shared" si="2"/>
        <v>0</v>
      </c>
      <c r="AD11" s="8">
        <f t="shared" si="2"/>
        <v>62055.8</v>
      </c>
      <c r="AE11" s="8">
        <f t="shared" si="2"/>
        <v>0</v>
      </c>
      <c r="AF11" s="8">
        <f t="shared" si="2"/>
        <v>55690.400000000001</v>
      </c>
      <c r="AG11" s="8">
        <f t="shared" si="2"/>
        <v>6365.4000000000005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L11" si="3">SUM(AK12:AK40)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  <c r="BH11" s="8">
        <f t="shared" si="3"/>
        <v>0</v>
      </c>
      <c r="BI11" s="8">
        <f t="shared" si="3"/>
        <v>0</v>
      </c>
      <c r="BJ11" s="8">
        <f t="shared" si="3"/>
        <v>0</v>
      </c>
      <c r="BK11" s="8">
        <f t="shared" si="3"/>
        <v>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:E40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si="4"/>
        <v>1546.9</v>
      </c>
      <c r="F13" s="13">
        <f t="shared" ref="F13" si="6">K13+P13+U13+Z13+AE13+AJ13+AO13+AT13+AY13</f>
        <v>0</v>
      </c>
      <c r="G13" s="13">
        <f t="shared" ref="G13:G16" si="7">L13+Q13+V13+AA13+AF13+AK13+AP13+AU13+AZ13</f>
        <v>0</v>
      </c>
      <c r="H13" s="13">
        <f t="shared" ref="H13" si="8">M13+R13+W13+AB13+AG13+AL13+AQ13+AV13+BA13</f>
        <v>1546.9</v>
      </c>
      <c r="I13" s="13">
        <f t="shared" ref="I13:I16" si="9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0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1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2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3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4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5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6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7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8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19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262</v>
      </c>
      <c r="C14" s="11" t="s">
        <v>24</v>
      </c>
      <c r="D14" s="11" t="s">
        <v>25</v>
      </c>
      <c r="E14" s="13">
        <f t="shared" si="4"/>
        <v>30127.9</v>
      </c>
      <c r="F14" s="13">
        <f t="shared" ref="F14" si="20">K14+P14+U14+Z14+AE14+AJ14+AO14+AT14+AY14</f>
        <v>0</v>
      </c>
      <c r="G14" s="13">
        <f t="shared" ref="G14" si="21">L14+Q14+V14+AA14+AF14+AK14+AP14+AU14+AZ14</f>
        <v>23960.600000000002</v>
      </c>
      <c r="H14" s="13">
        <f t="shared" ref="H14" si="22">M14+R14+W14+AB14+AG14+AL14+AQ14+AV14+BA14</f>
        <v>6167.3</v>
      </c>
      <c r="I14" s="13">
        <f t="shared" ref="I14" si="23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4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5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>AA14+AB14+AC14</f>
        <v>9038.4</v>
      </c>
      <c r="Z14" s="29">
        <v>0</v>
      </c>
      <c r="AA14" s="36">
        <v>7188.2</v>
      </c>
      <c r="AB14" s="36">
        <v>1850.2</v>
      </c>
      <c r="AC14" s="29">
        <v>0</v>
      </c>
      <c r="AD14" s="13">
        <f>AF14+AG14</f>
        <v>21089.5</v>
      </c>
      <c r="AE14" s="29">
        <v>0</v>
      </c>
      <c r="AF14" s="36">
        <v>16772.400000000001</v>
      </c>
      <c r="AG14" s="36">
        <v>4317.1000000000004</v>
      </c>
      <c r="AH14" s="29">
        <v>0</v>
      </c>
      <c r="AI14" s="13">
        <f t="shared" ref="AI14" si="26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27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28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29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0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1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si="4"/>
        <v>500</v>
      </c>
      <c r="F15" s="13">
        <f t="shared" ref="F15:F16" si="32">K15+P15+U15+Z15+AE15+AJ15+AO15+AT15+AY15</f>
        <v>0</v>
      </c>
      <c r="G15" s="13">
        <f t="shared" si="7"/>
        <v>0</v>
      </c>
      <c r="H15" s="13">
        <f t="shared" ref="H15:H16" si="33">M15+R15+W15+AB15+AG15+AL15+AQ15+AV15+BA15</f>
        <v>500</v>
      </c>
      <c r="I15" s="13">
        <f t="shared" si="9"/>
        <v>0</v>
      </c>
      <c r="J15" s="24">
        <f t="shared" ref="J15:J16" si="34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35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1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2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3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4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5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6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7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8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19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4"/>
        <v>1639.0000000000007</v>
      </c>
      <c r="F16" s="13">
        <f t="shared" si="32"/>
        <v>0</v>
      </c>
      <c r="G16" s="13">
        <f t="shared" si="7"/>
        <v>0</v>
      </c>
      <c r="H16" s="13">
        <f t="shared" si="33"/>
        <v>1639.0000000000007</v>
      </c>
      <c r="I16" s="13">
        <f t="shared" si="9"/>
        <v>0</v>
      </c>
      <c r="J16" s="24">
        <f t="shared" si="34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35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36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37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38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39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0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1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2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3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4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263</v>
      </c>
      <c r="C17" s="11" t="s">
        <v>24</v>
      </c>
      <c r="D17" s="11" t="s">
        <v>56</v>
      </c>
      <c r="E17" s="13">
        <f t="shared" si="4"/>
        <v>8000</v>
      </c>
      <c r="F17" s="13">
        <f t="shared" ref="F17" si="45">K17+P17+U17+Z17+AE17+AJ17+AO17+AT17+AY17</f>
        <v>0</v>
      </c>
      <c r="G17" s="13">
        <f t="shared" ref="G17" si="46">L17+Q17+V17+AA17+AF17+AK17+AP17+AU17+AZ17</f>
        <v>0</v>
      </c>
      <c r="H17" s="13">
        <f t="shared" ref="H17" si="47">M17+R17+W17+AB17+AG17+AL17+AQ17+AV17+BA17</f>
        <v>8000</v>
      </c>
      <c r="I17" s="13">
        <f t="shared" ref="I17" si="48">N17+S17+X17+AC17+AH17+AM17+AR17+AW17+BB17</f>
        <v>0</v>
      </c>
      <c r="J17" s="48">
        <f t="shared" ref="J17" si="49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35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36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37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38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39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0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1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2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3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4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si="4"/>
        <v>7764.2</v>
      </c>
      <c r="F18" s="13">
        <f t="shared" ref="F18" si="50">K18+P18+U18+Z18+AE18+AJ18+AO18+AT18+AY18</f>
        <v>0</v>
      </c>
      <c r="G18" s="13">
        <f t="shared" ref="G18" si="51">L18+Q18+V18+AA18+AF18+AK18+AP18+AU18+AZ18</f>
        <v>0</v>
      </c>
      <c r="H18" s="13">
        <f t="shared" ref="H18" si="52">M18+R18+W18+AB18+AG18+AL18+AQ18+AV18+BA18</f>
        <v>7764.2</v>
      </c>
      <c r="I18" s="13">
        <f t="shared" ref="I18" si="53">N18+S18+X18+AC18+AH18+AM18+AR18+AW18+BB18</f>
        <v>0</v>
      </c>
      <c r="J18" s="48">
        <f t="shared" ref="J18" si="54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35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36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37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38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39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0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1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2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3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4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si="4"/>
        <v>3658.8</v>
      </c>
      <c r="F19" s="13">
        <f t="shared" ref="F19" si="55">K19+P19+U19+Z19+AE19+AJ19+AO19+AT19+AY19</f>
        <v>0</v>
      </c>
      <c r="G19" s="13">
        <f t="shared" ref="G19" si="56">L19+Q19+V19+AA19+AF19+AK19+AP19+AU19+AZ19</f>
        <v>0</v>
      </c>
      <c r="H19" s="13">
        <f t="shared" ref="H19" si="57">M19+R19+W19+AB19+AG19+AL19+AQ19+AV19+BA19</f>
        <v>3658.8</v>
      </c>
      <c r="I19" s="13">
        <f t="shared" ref="I19" si="58">N19+S19+X19+AC19+AH19+AM19+AR19+AW19+BB19</f>
        <v>0</v>
      </c>
      <c r="J19" s="24">
        <f t="shared" ref="J19" si="59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35"/>
        <v>0</v>
      </c>
      <c r="P19" s="29">
        <v>0</v>
      </c>
      <c r="Q19" s="29">
        <v>0</v>
      </c>
      <c r="R19" s="36">
        <f t="shared" ref="R19" si="60">3882.1-3882.1</f>
        <v>0</v>
      </c>
      <c r="S19" s="29">
        <v>0</v>
      </c>
      <c r="T19" s="13">
        <f t="shared" si="36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37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38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39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0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1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2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3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4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si="4"/>
        <v>850</v>
      </c>
      <c r="F20" s="13">
        <f t="shared" ref="F20" si="61">K20+P20+U20+Z20+AE20+AJ20+AO20+AT20+AY20</f>
        <v>0</v>
      </c>
      <c r="G20" s="13">
        <f t="shared" ref="G20" si="62">L20+Q20+V20+AA20+AF20+AK20+AP20+AU20+AZ20</f>
        <v>0</v>
      </c>
      <c r="H20" s="13">
        <f t="shared" ref="H20" si="63">M20+R20+W20+AB20+AG20+AL20+AQ20+AV20+BA20</f>
        <v>850</v>
      </c>
      <c r="I20" s="13">
        <f t="shared" ref="I20" si="64">N20+S20+X20+AC20+AH20+AM20+AR20+AW20+BB20</f>
        <v>0</v>
      </c>
      <c r="J20" s="48">
        <f t="shared" ref="J20" si="65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66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67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68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69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0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71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72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73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74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75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si="4"/>
        <v>106</v>
      </c>
      <c r="F21" s="13">
        <f t="shared" ref="F21" si="76">K21+P21+U21+Z21+AE21+AJ21+AO21+AT21+AY21</f>
        <v>0</v>
      </c>
      <c r="G21" s="13">
        <f t="shared" ref="G21" si="77">L21+Q21+V21+AA21+AF21+AK21+AP21+AU21+AZ21</f>
        <v>0</v>
      </c>
      <c r="H21" s="13">
        <f t="shared" ref="H21" si="78">M21+R21+W21+AB21+AG21+AL21+AQ21+AV21+BA21</f>
        <v>106</v>
      </c>
      <c r="I21" s="13">
        <f t="shared" ref="I21" si="79">N21+S21+X21+AC21+AH21+AM21+AR21+AW21+BB21</f>
        <v>0</v>
      </c>
      <c r="J21" s="48">
        <f t="shared" ref="J21" si="80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81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82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83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84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85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86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87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88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89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90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si="4"/>
        <v>260</v>
      </c>
      <c r="F22" s="13">
        <f t="shared" ref="F22" si="91">K22+P22+U22+Z22+AE22+AJ22+AO22+AT22+AY22</f>
        <v>0</v>
      </c>
      <c r="G22" s="13">
        <f t="shared" ref="G22" si="92">L22+Q22+V22+AA22+AF22+AK22+AP22+AU22+AZ22</f>
        <v>0</v>
      </c>
      <c r="H22" s="13">
        <f t="shared" ref="H22" si="93">M22+R22+W22+AB22+AG22+AL22+AQ22+AV22+BA22</f>
        <v>260</v>
      </c>
      <c r="I22" s="13">
        <f t="shared" ref="I22" si="94">N22+S22+X22+AC22+AH22+AM22+AR22+AW22+BB22</f>
        <v>0</v>
      </c>
      <c r="J22" s="48">
        <f t="shared" ref="J22" si="95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96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97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98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99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00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01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02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03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04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05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si="4"/>
        <v>1800</v>
      </c>
      <c r="F23" s="13">
        <f t="shared" ref="F23" si="106">K23+P23+U23+Z23+AE23+AJ23+AO23+AT23+AY23</f>
        <v>0</v>
      </c>
      <c r="G23" s="13">
        <f t="shared" ref="G23" si="107">L23+Q23+V23+AA23+AF23+AK23+AP23+AU23+AZ23</f>
        <v>0</v>
      </c>
      <c r="H23" s="13">
        <f t="shared" ref="H23" si="108">M23+R23+W23+AB23+AG23+AL23+AQ23+AV23+BA23</f>
        <v>1800</v>
      </c>
      <c r="I23" s="13">
        <f t="shared" ref="I23" si="109">N23+S23+X23+AC23+AH23+AM23+AR23+AW23+BB23</f>
        <v>0</v>
      </c>
      <c r="J23" s="48">
        <f t="shared" ref="J23" si="110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11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12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13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14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15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16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17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18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19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20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241</v>
      </c>
      <c r="C24" s="11" t="s">
        <v>24</v>
      </c>
      <c r="D24" s="11" t="s">
        <v>25</v>
      </c>
      <c r="E24" s="13">
        <f t="shared" si="4"/>
        <v>2198.1</v>
      </c>
      <c r="F24" s="13">
        <f t="shared" ref="F24" si="121">K24+P24+U24+Z24+AE24+AJ24+AO24+AT24+AY24</f>
        <v>0</v>
      </c>
      <c r="G24" s="13">
        <f t="shared" ref="G24" si="122">L24+Q24+V24+AA24+AF24+AK24+AP24+AU24+AZ24</f>
        <v>0</v>
      </c>
      <c r="H24" s="13">
        <f t="shared" ref="H24" si="123">M24+R24+W24+AB24+AG24+AL24+AQ24+AV24+BA24</f>
        <v>2198.1</v>
      </c>
      <c r="I24" s="13">
        <f t="shared" ref="I24" si="124">N24+S24+X24+AC24+AH24+AM24+AR24+AW24+BB24</f>
        <v>0</v>
      </c>
      <c r="J24" s="48">
        <f t="shared" ref="J24" si="125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26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27">W24</f>
        <v>0</v>
      </c>
      <c r="U24" s="29">
        <v>0</v>
      </c>
      <c r="V24" s="29">
        <v>0</v>
      </c>
      <c r="W24" s="36">
        <v>0</v>
      </c>
      <c r="X24" s="29">
        <v>0</v>
      </c>
      <c r="Y24" s="13">
        <f t="shared" ref="Y24" si="128">AB24</f>
        <v>2198.1</v>
      </c>
      <c r="Z24" s="29">
        <v>0</v>
      </c>
      <c r="AA24" s="29">
        <v>0</v>
      </c>
      <c r="AB24" s="36">
        <v>2198.1</v>
      </c>
      <c r="AC24" s="29">
        <v>0</v>
      </c>
      <c r="AD24" s="13">
        <f t="shared" ref="AD24" si="129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30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31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32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33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34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35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243</v>
      </c>
      <c r="C25" s="11" t="s">
        <v>24</v>
      </c>
      <c r="D25" s="11" t="s">
        <v>56</v>
      </c>
      <c r="E25" s="13">
        <f t="shared" si="4"/>
        <v>1500</v>
      </c>
      <c r="F25" s="13">
        <f t="shared" ref="F25" si="136">K25+P25+U25+Z25+AE25+AJ25+AO25+AT25+AY25</f>
        <v>0</v>
      </c>
      <c r="G25" s="13">
        <f t="shared" ref="G25" si="137">L25+Q25+V25+AA25+AF25+AK25+AP25+AU25+AZ25</f>
        <v>0</v>
      </c>
      <c r="H25" s="13">
        <f t="shared" ref="H25" si="138">M25+R25+W25+AB25+AG25+AL25+AQ25+AV25+BA25</f>
        <v>1500</v>
      </c>
      <c r="I25" s="13">
        <f t="shared" ref="I25" si="139">N25+S25+X25+AC25+AH25+AM25+AR25+AW25+BB25</f>
        <v>0</v>
      </c>
      <c r="J25" s="48">
        <f t="shared" ref="J25" si="140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41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42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43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44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45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46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47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48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49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50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251</v>
      </c>
      <c r="B26" s="19" t="s">
        <v>250</v>
      </c>
      <c r="C26" s="11" t="s">
        <v>24</v>
      </c>
      <c r="D26" s="11" t="s">
        <v>56</v>
      </c>
      <c r="E26" s="13">
        <f t="shared" si="4"/>
        <v>8250</v>
      </c>
      <c r="F26" s="13">
        <f t="shared" ref="F26" si="151">K26+P26+U26+Z26+AE26+AJ26+AO26+AT26+AY26</f>
        <v>0</v>
      </c>
      <c r="G26" s="13">
        <f t="shared" ref="G26" si="152">L26+Q26+V26+AA26+AF26+AK26+AP26+AU26+AZ26</f>
        <v>0</v>
      </c>
      <c r="H26" s="13">
        <f t="shared" ref="H26" si="153">M26+R26+W26+AB26+AG26+AL26+AQ26+AV26+BA26</f>
        <v>8250</v>
      </c>
      <c r="I26" s="13">
        <f t="shared" ref="I26" si="154">N26+S26+X26+AC26+AH26+AM26+AR26+AW26+BB26</f>
        <v>0</v>
      </c>
      <c r="J26" s="48">
        <f t="shared" ref="J26" si="155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56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57">W26</f>
        <v>8250</v>
      </c>
      <c r="U26" s="29">
        <v>0</v>
      </c>
      <c r="V26" s="29">
        <v>0</v>
      </c>
      <c r="W26" s="36">
        <v>8250</v>
      </c>
      <c r="X26" s="29">
        <v>0</v>
      </c>
      <c r="Y26" s="13">
        <f t="shared" ref="Y26" si="158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59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60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61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62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63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64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65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47.25" x14ac:dyDescent="0.25">
      <c r="A27" s="10" t="s">
        <v>252</v>
      </c>
      <c r="B27" s="54" t="s">
        <v>270</v>
      </c>
      <c r="C27" s="11" t="s">
        <v>24</v>
      </c>
      <c r="D27" s="11" t="s">
        <v>56</v>
      </c>
      <c r="E27" s="13">
        <f t="shared" si="4"/>
        <v>2428</v>
      </c>
      <c r="F27" s="13">
        <f t="shared" ref="F27" si="166">K27+P27+U27+Z27+AE27+AJ27+AO27+AT27+AY27</f>
        <v>0</v>
      </c>
      <c r="G27" s="13">
        <f t="shared" ref="G27" si="167">L27+Q27+V27+AA27+AF27+AK27+AP27+AU27+AZ27</f>
        <v>0</v>
      </c>
      <c r="H27" s="13">
        <f t="shared" ref="H27" si="168">M27+R27+W27+AB27+AG27+AL27+AQ27+AV27+BA27</f>
        <v>2428</v>
      </c>
      <c r="I27" s="13">
        <f t="shared" ref="I27" si="169">N27+S27+X27+AC27+AH27+AM27+AR27+AW27+BB27</f>
        <v>0</v>
      </c>
      <c r="J27" s="48">
        <f t="shared" ref="J27" si="170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71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72">W27</f>
        <v>2428</v>
      </c>
      <c r="U27" s="29">
        <v>0</v>
      </c>
      <c r="V27" s="29">
        <v>0</v>
      </c>
      <c r="W27" s="51">
        <v>2428</v>
      </c>
      <c r="X27" s="29">
        <v>0</v>
      </c>
      <c r="Y27" s="13">
        <f t="shared" ref="Y27" si="173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74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75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76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77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78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79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80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78.75" x14ac:dyDescent="0.25">
      <c r="A28" s="10" t="s">
        <v>253</v>
      </c>
      <c r="B28" s="58" t="s">
        <v>327</v>
      </c>
      <c r="C28" s="41" t="s">
        <v>24</v>
      </c>
      <c r="D28" s="11" t="s">
        <v>56</v>
      </c>
      <c r="E28" s="13">
        <f t="shared" si="4"/>
        <v>63.2</v>
      </c>
      <c r="F28" s="13">
        <f t="shared" ref="F28:F30" si="181">K28+P28+U28+Z28+AE28+AJ28+AO28+AT28+AY28</f>
        <v>0</v>
      </c>
      <c r="G28" s="13">
        <f t="shared" ref="G28:G30" si="182">L28+Q28+V28+AA28+AF28+AK28+AP28+AU28+AZ28</f>
        <v>0</v>
      </c>
      <c r="H28" s="13">
        <f t="shared" ref="H28:H30" si="183">M28+R28+W28+AB28+AG28+AL28+AQ28+AV28+BA28</f>
        <v>63.2</v>
      </c>
      <c r="I28" s="13">
        <f t="shared" ref="I28:I30" si="184">N28+S28+X28+AC28+AH28+AM28+AR28+AW28+BB28</f>
        <v>0</v>
      </c>
      <c r="J28" s="48">
        <f t="shared" ref="J28:J30" si="185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:O30" si="186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:T30" si="187">W28</f>
        <v>63.2</v>
      </c>
      <c r="U28" s="29">
        <v>0</v>
      </c>
      <c r="V28" s="49">
        <v>0</v>
      </c>
      <c r="W28" s="59">
        <v>63.2</v>
      </c>
      <c r="X28" s="50">
        <v>0</v>
      </c>
      <c r="Y28" s="13">
        <f t="shared" ref="Y28:Y30" si="188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:AD30" si="189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:AI30" si="190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:AN30" si="191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:AS30" si="192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:AX30" si="193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:BC30" si="194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:BH30" si="195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271</v>
      </c>
      <c r="B29" s="58" t="s">
        <v>328</v>
      </c>
      <c r="C29" s="41" t="s">
        <v>24</v>
      </c>
      <c r="D29" s="11" t="s">
        <v>56</v>
      </c>
      <c r="E29" s="13">
        <f t="shared" si="4"/>
        <v>74.599999999999994</v>
      </c>
      <c r="F29" s="13">
        <f t="shared" si="181"/>
        <v>0</v>
      </c>
      <c r="G29" s="13">
        <f t="shared" si="182"/>
        <v>0</v>
      </c>
      <c r="H29" s="13">
        <f t="shared" si="183"/>
        <v>74.599999999999994</v>
      </c>
      <c r="I29" s="13">
        <f t="shared" si="184"/>
        <v>0</v>
      </c>
      <c r="J29" s="48">
        <f t="shared" si="185"/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si="186"/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si="187"/>
        <v>74.599999999999994</v>
      </c>
      <c r="U29" s="29">
        <v>0</v>
      </c>
      <c r="V29" s="49">
        <v>0</v>
      </c>
      <c r="W29" s="59">
        <v>74.599999999999994</v>
      </c>
      <c r="X29" s="50">
        <v>0</v>
      </c>
      <c r="Y29" s="13">
        <f t="shared" si="188"/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si="189"/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si="190"/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si="191"/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si="192"/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si="193"/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si="194"/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si="195"/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272</v>
      </c>
      <c r="B30" s="58" t="s">
        <v>329</v>
      </c>
      <c r="C30" s="41" t="s">
        <v>24</v>
      </c>
      <c r="D30" s="11" t="s">
        <v>56</v>
      </c>
      <c r="E30" s="13">
        <f t="shared" si="4"/>
        <v>30.9</v>
      </c>
      <c r="F30" s="13">
        <f t="shared" si="181"/>
        <v>0</v>
      </c>
      <c r="G30" s="13">
        <f t="shared" si="182"/>
        <v>0</v>
      </c>
      <c r="H30" s="13">
        <f t="shared" si="183"/>
        <v>30.9</v>
      </c>
      <c r="I30" s="13">
        <f t="shared" si="184"/>
        <v>0</v>
      </c>
      <c r="J30" s="48">
        <f t="shared" si="185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186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187"/>
        <v>30.9</v>
      </c>
      <c r="U30" s="29">
        <v>0</v>
      </c>
      <c r="V30" s="49">
        <v>0</v>
      </c>
      <c r="W30" s="59">
        <v>30.9</v>
      </c>
      <c r="X30" s="50">
        <v>0</v>
      </c>
      <c r="Y30" s="13">
        <f t="shared" si="188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189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190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191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192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193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194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195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94.5" x14ac:dyDescent="0.25">
      <c r="A31" s="10" t="s">
        <v>333</v>
      </c>
      <c r="B31" s="19" t="s">
        <v>326</v>
      </c>
      <c r="C31" s="11" t="s">
        <v>24</v>
      </c>
      <c r="D31" s="11" t="s">
        <v>25</v>
      </c>
      <c r="E31" s="13">
        <f t="shared" si="4"/>
        <v>141299.29999999999</v>
      </c>
      <c r="F31" s="13">
        <f t="shared" ref="F31" si="196">K31+P31+U31+Z31+AE31+AJ31+AO31+AT31+AY31</f>
        <v>0</v>
      </c>
      <c r="G31" s="13">
        <f t="shared" ref="G31" si="197">L31+Q31+V31+AA31+AF31+AK31+AP31+AU31+AZ31</f>
        <v>129726.6</v>
      </c>
      <c r="H31" s="13">
        <f t="shared" ref="H31" si="198">M31+R31+W31+AB31+AG31+AL31+AQ31+AV31+BA31</f>
        <v>11572.7</v>
      </c>
      <c r="I31" s="13">
        <f t="shared" ref="I31" si="199">N31+S31+X31+AC31+AH31+AM31+AR31+AW31+BB31</f>
        <v>0</v>
      </c>
      <c r="J31" s="48">
        <f t="shared" ref="J31" si="200">M31</f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ref="O31" si="201">R31</f>
        <v>0</v>
      </c>
      <c r="P31" s="29">
        <v>0</v>
      </c>
      <c r="Q31" s="29">
        <v>0</v>
      </c>
      <c r="R31" s="36">
        <v>0</v>
      </c>
      <c r="S31" s="29">
        <v>0</v>
      </c>
      <c r="T31" s="13">
        <f t="shared" ref="T31:T36" si="202">W31+V31</f>
        <v>0</v>
      </c>
      <c r="U31" s="29">
        <v>0</v>
      </c>
      <c r="V31" s="36">
        <v>0</v>
      </c>
      <c r="W31" s="55">
        <v>0</v>
      </c>
      <c r="X31" s="29">
        <v>0</v>
      </c>
      <c r="Y31" s="13">
        <f t="shared" ref="Y31:Y36" si="203">AB31+AA31</f>
        <v>100333</v>
      </c>
      <c r="Z31" s="29">
        <v>0</v>
      </c>
      <c r="AA31" s="36">
        <v>90808.6</v>
      </c>
      <c r="AB31" s="36">
        <v>9524.4</v>
      </c>
      <c r="AC31" s="29">
        <v>0</v>
      </c>
      <c r="AD31" s="13">
        <f>AG31+AF31</f>
        <v>40966.300000000003</v>
      </c>
      <c r="AE31" s="29">
        <v>0</v>
      </c>
      <c r="AF31" s="36">
        <v>38918</v>
      </c>
      <c r="AG31" s="36">
        <v>2048.3000000000002</v>
      </c>
      <c r="AH31" s="29">
        <v>0</v>
      </c>
      <c r="AI31" s="13">
        <f t="shared" ref="AI31" si="204">AL31</f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ref="AN31" si="205">AQ31</f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ref="AS31" si="206">AV31</f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ref="AX31" si="207">BA31</f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ref="BC31" si="208">BF31</f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ref="BH31" si="209">BK31</f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334</v>
      </c>
      <c r="B32" s="19" t="s">
        <v>337</v>
      </c>
      <c r="C32" s="11" t="s">
        <v>24</v>
      </c>
      <c r="D32" s="11" t="s">
        <v>25</v>
      </c>
      <c r="E32" s="13">
        <f t="shared" si="4"/>
        <v>6084.7</v>
      </c>
      <c r="F32" s="13">
        <f t="shared" ref="F32" si="210">K32+P32+U32+Z32+AE32+AJ32+AO32+AT32+AY32</f>
        <v>0</v>
      </c>
      <c r="G32" s="13">
        <f t="shared" ref="G32" si="211">L32+Q32+V32+AA32+AF32+AK32+AP32+AU32+AZ32</f>
        <v>0</v>
      </c>
      <c r="H32" s="13">
        <f t="shared" ref="H32" si="212">M32+R32+W32+AB32+AG32+AL32+AQ32+AV32+BA32</f>
        <v>6084.7</v>
      </c>
      <c r="I32" s="13">
        <f t="shared" ref="I32" si="213">N32+S32+X32+AC32+AH32+AM32+AR32+AW32+BB32</f>
        <v>0</v>
      </c>
      <c r="J32" s="48">
        <f t="shared" ref="J32" si="214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15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 t="shared" si="202"/>
        <v>0</v>
      </c>
      <c r="U32" s="29">
        <v>0</v>
      </c>
      <c r="V32" s="36">
        <v>0</v>
      </c>
      <c r="W32" s="55">
        <v>0</v>
      </c>
      <c r="X32" s="29">
        <v>0</v>
      </c>
      <c r="Y32" s="13">
        <f t="shared" si="203"/>
        <v>6084.7</v>
      </c>
      <c r="Z32" s="29">
        <v>0</v>
      </c>
      <c r="AA32" s="36">
        <v>0</v>
      </c>
      <c r="AB32" s="36">
        <v>6084.7</v>
      </c>
      <c r="AC32" s="29">
        <v>0</v>
      </c>
      <c r="AD32" s="13">
        <f t="shared" ref="AD32" si="216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17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18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19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20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21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22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4" ht="63" x14ac:dyDescent="0.25">
      <c r="A33" s="10" t="s">
        <v>335</v>
      </c>
      <c r="B33" s="54" t="s">
        <v>372</v>
      </c>
      <c r="C33" s="11" t="s">
        <v>24</v>
      </c>
      <c r="D33" s="11" t="s">
        <v>56</v>
      </c>
      <c r="E33" s="13">
        <f t="shared" si="4"/>
        <v>8054.9</v>
      </c>
      <c r="F33" s="13">
        <f t="shared" ref="F33" si="223">K33+P33+U33+Z33+AE33+AJ33+AO33+AT33+AY33</f>
        <v>0</v>
      </c>
      <c r="G33" s="13">
        <f t="shared" ref="G33" si="224">L33+Q33+V33+AA33+AF33+AK33+AP33+AU33+AZ33</f>
        <v>0</v>
      </c>
      <c r="H33" s="13">
        <f t="shared" ref="H33" si="225">M33+R33+W33+AB33+AG33+AL33+AQ33+AV33+BA33</f>
        <v>8054.9</v>
      </c>
      <c r="I33" s="13">
        <f t="shared" ref="I33" si="226">N33+S33+X33+AC33+AH33+AM33+AR33+AW33+BB33</f>
        <v>0</v>
      </c>
      <c r="J33" s="48">
        <f t="shared" ref="J33" si="227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28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 t="shared" si="202"/>
        <v>8054.9</v>
      </c>
      <c r="U33" s="29">
        <v>0</v>
      </c>
      <c r="V33" s="36">
        <v>0</v>
      </c>
      <c r="W33" s="55">
        <v>8054.9</v>
      </c>
      <c r="X33" s="29">
        <v>0</v>
      </c>
      <c r="Y33" s="13">
        <f t="shared" si="203"/>
        <v>0</v>
      </c>
      <c r="Z33" s="29">
        <v>0</v>
      </c>
      <c r="AA33" s="36">
        <v>0</v>
      </c>
      <c r="AB33" s="36">
        <v>0</v>
      </c>
      <c r="AC33" s="29">
        <v>0</v>
      </c>
      <c r="AD33" s="13">
        <f t="shared" ref="AD33" si="229">AG33</f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ref="AI33" si="230">AL33</f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ref="AN33" si="231">AQ33</f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ref="AS33" si="232">AV33</f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ref="AX33" si="233">BA33</f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ref="BC33" si="234">BF33</f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ref="BH33" si="235">BK33</f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4" ht="63" x14ac:dyDescent="0.25">
      <c r="A34" s="67" t="s">
        <v>336</v>
      </c>
      <c r="B34" s="68" t="s">
        <v>374</v>
      </c>
      <c r="C34" s="41" t="s">
        <v>24</v>
      </c>
      <c r="D34" s="11" t="s">
        <v>25</v>
      </c>
      <c r="E34" s="13">
        <f t="shared" si="4"/>
        <v>7544</v>
      </c>
      <c r="F34" s="13">
        <f t="shared" ref="F34" si="236">K34+P34+U34+Z34+AE34+AJ34+AO34+AT34+AY34</f>
        <v>0</v>
      </c>
      <c r="G34" s="13">
        <f t="shared" ref="G34" si="237">L34+Q34+V34+AA34+AF34+AK34+AP34+AU34+AZ34</f>
        <v>6097.1</v>
      </c>
      <c r="H34" s="13">
        <f t="shared" ref="H34" si="238">M34+R34+W34+AB34+AG34+AL34+AQ34+AV34+BA34</f>
        <v>1446.9</v>
      </c>
      <c r="I34" s="13">
        <f t="shared" ref="I34" si="239">N34+S34+X34+AC34+AH34+AM34+AR34+AW34+BB34</f>
        <v>0</v>
      </c>
      <c r="J34" s="48">
        <f t="shared" ref="J34" si="240">M34</f>
        <v>0</v>
      </c>
      <c r="K34" s="29">
        <v>0</v>
      </c>
      <c r="L34" s="29">
        <v>0</v>
      </c>
      <c r="M34" s="35">
        <v>0</v>
      </c>
      <c r="N34" s="29">
        <v>0</v>
      </c>
      <c r="O34" s="13">
        <f t="shared" ref="O34" si="241">R34</f>
        <v>0</v>
      </c>
      <c r="P34" s="29">
        <v>0</v>
      </c>
      <c r="Q34" s="29">
        <v>0</v>
      </c>
      <c r="R34" s="36">
        <v>0</v>
      </c>
      <c r="S34" s="29">
        <v>0</v>
      </c>
      <c r="T34" s="13">
        <f t="shared" si="202"/>
        <v>0</v>
      </c>
      <c r="U34" s="29">
        <v>0</v>
      </c>
      <c r="V34" s="36">
        <v>0</v>
      </c>
      <c r="W34" s="55">
        <v>0</v>
      </c>
      <c r="X34" s="29">
        <v>0</v>
      </c>
      <c r="Y34" s="13">
        <f t="shared" si="203"/>
        <v>7544</v>
      </c>
      <c r="Z34" s="29">
        <v>0</v>
      </c>
      <c r="AA34" s="36">
        <v>6097.1</v>
      </c>
      <c r="AB34" s="36">
        <v>1446.9</v>
      </c>
      <c r="AC34" s="29">
        <v>0</v>
      </c>
      <c r="AD34" s="13">
        <f t="shared" ref="AD34" si="242">AG34</f>
        <v>0</v>
      </c>
      <c r="AE34" s="29">
        <v>0</v>
      </c>
      <c r="AF34" s="29">
        <v>0</v>
      </c>
      <c r="AG34" s="29">
        <v>0</v>
      </c>
      <c r="AH34" s="29">
        <v>0</v>
      </c>
      <c r="AI34" s="13">
        <f t="shared" ref="AI34" si="243">AL34</f>
        <v>0</v>
      </c>
      <c r="AJ34" s="29">
        <v>0</v>
      </c>
      <c r="AK34" s="29">
        <v>0</v>
      </c>
      <c r="AL34" s="29">
        <v>0</v>
      </c>
      <c r="AM34" s="29">
        <v>0</v>
      </c>
      <c r="AN34" s="13">
        <f t="shared" ref="AN34" si="244">AQ34</f>
        <v>0</v>
      </c>
      <c r="AO34" s="29">
        <v>0</v>
      </c>
      <c r="AP34" s="29">
        <v>0</v>
      </c>
      <c r="AQ34" s="29">
        <v>0</v>
      </c>
      <c r="AR34" s="29">
        <v>0</v>
      </c>
      <c r="AS34" s="13">
        <f t="shared" ref="AS34" si="245">AV34</f>
        <v>0</v>
      </c>
      <c r="AT34" s="29">
        <v>0</v>
      </c>
      <c r="AU34" s="29">
        <v>0</v>
      </c>
      <c r="AV34" s="29">
        <v>0</v>
      </c>
      <c r="AW34" s="29">
        <v>0</v>
      </c>
      <c r="AX34" s="13">
        <f t="shared" ref="AX34" si="246">BA34</f>
        <v>0</v>
      </c>
      <c r="AY34" s="29">
        <v>0</v>
      </c>
      <c r="AZ34" s="29">
        <v>0</v>
      </c>
      <c r="BA34" s="29">
        <v>0</v>
      </c>
      <c r="BB34" s="29">
        <v>0</v>
      </c>
      <c r="BC34" s="13">
        <f t="shared" ref="BC34" si="247">BF34</f>
        <v>0</v>
      </c>
      <c r="BD34" s="29">
        <v>0</v>
      </c>
      <c r="BE34" s="29">
        <v>0</v>
      </c>
      <c r="BF34" s="29">
        <v>0</v>
      </c>
      <c r="BG34" s="29">
        <v>0</v>
      </c>
      <c r="BH34" s="13">
        <f t="shared" ref="BH34" si="248">BK34</f>
        <v>0</v>
      </c>
      <c r="BI34" s="29">
        <v>0</v>
      </c>
      <c r="BJ34" s="29">
        <v>0</v>
      </c>
      <c r="BK34" s="29">
        <v>0</v>
      </c>
      <c r="BL34" s="29">
        <v>0</v>
      </c>
    </row>
    <row r="35" spans="1:64" ht="110.25" x14ac:dyDescent="0.25">
      <c r="A35" s="10" t="s">
        <v>375</v>
      </c>
      <c r="B35" s="68" t="s">
        <v>401</v>
      </c>
      <c r="C35" s="41" t="s">
        <v>24</v>
      </c>
      <c r="D35" s="11" t="s">
        <v>25</v>
      </c>
      <c r="E35" s="13">
        <f t="shared" si="4"/>
        <v>3806.3</v>
      </c>
      <c r="F35" s="13">
        <f t="shared" ref="F35" si="249">K35+P35+U35+Z35+AE35+AJ35+AO35+AT35+AY35</f>
        <v>0</v>
      </c>
      <c r="G35" s="13">
        <f t="shared" ref="G35" si="250">L35+Q35+V35+AA35+AF35+AK35+AP35+AU35+AZ35</f>
        <v>0</v>
      </c>
      <c r="H35" s="13">
        <f t="shared" ref="H35" si="251">M35+R35+W35+AB35+AG35+AL35+AQ35+AV35+BA35</f>
        <v>3806.3</v>
      </c>
      <c r="I35" s="13">
        <f t="shared" ref="I35" si="252">N35+S35+X35+AC35+AH35+AM35+AR35+AW35+BB35</f>
        <v>0</v>
      </c>
      <c r="J35" s="48">
        <f t="shared" ref="J35" si="253">M35</f>
        <v>0</v>
      </c>
      <c r="K35" s="29">
        <v>0</v>
      </c>
      <c r="L35" s="29">
        <v>0</v>
      </c>
      <c r="M35" s="35">
        <v>0</v>
      </c>
      <c r="N35" s="29">
        <v>0</v>
      </c>
      <c r="O35" s="13">
        <f t="shared" ref="O35" si="254">R35</f>
        <v>0</v>
      </c>
      <c r="P35" s="29">
        <v>0</v>
      </c>
      <c r="Q35" s="29">
        <v>0</v>
      </c>
      <c r="R35" s="36">
        <v>0</v>
      </c>
      <c r="S35" s="29">
        <v>0</v>
      </c>
      <c r="T35" s="13">
        <f t="shared" si="202"/>
        <v>0</v>
      </c>
      <c r="U35" s="29">
        <v>0</v>
      </c>
      <c r="V35" s="36">
        <v>0</v>
      </c>
      <c r="W35" s="55">
        <v>0</v>
      </c>
      <c r="X35" s="29">
        <v>0</v>
      </c>
      <c r="Y35" s="13">
        <f t="shared" si="203"/>
        <v>3806.3</v>
      </c>
      <c r="Z35" s="29">
        <v>0</v>
      </c>
      <c r="AA35" s="36">
        <v>0</v>
      </c>
      <c r="AB35" s="36">
        <v>3806.3</v>
      </c>
      <c r="AC35" s="29">
        <v>0</v>
      </c>
      <c r="AD35" s="13">
        <f t="shared" ref="AD35" si="255">AG35</f>
        <v>0</v>
      </c>
      <c r="AE35" s="29">
        <v>0</v>
      </c>
      <c r="AF35" s="29">
        <v>0</v>
      </c>
      <c r="AG35" s="29">
        <v>0</v>
      </c>
      <c r="AH35" s="29">
        <v>0</v>
      </c>
      <c r="AI35" s="13">
        <f t="shared" ref="AI35" si="256">AL35</f>
        <v>0</v>
      </c>
      <c r="AJ35" s="29">
        <v>0</v>
      </c>
      <c r="AK35" s="29">
        <v>0</v>
      </c>
      <c r="AL35" s="29">
        <v>0</v>
      </c>
      <c r="AM35" s="29">
        <v>0</v>
      </c>
      <c r="AN35" s="13">
        <f t="shared" ref="AN35" si="257">AQ35</f>
        <v>0</v>
      </c>
      <c r="AO35" s="29">
        <v>0</v>
      </c>
      <c r="AP35" s="29">
        <v>0</v>
      </c>
      <c r="AQ35" s="29">
        <v>0</v>
      </c>
      <c r="AR35" s="29">
        <v>0</v>
      </c>
      <c r="AS35" s="13">
        <f t="shared" ref="AS35" si="258">AV35</f>
        <v>0</v>
      </c>
      <c r="AT35" s="29">
        <v>0</v>
      </c>
      <c r="AU35" s="29">
        <v>0</v>
      </c>
      <c r="AV35" s="29">
        <v>0</v>
      </c>
      <c r="AW35" s="29">
        <v>0</v>
      </c>
      <c r="AX35" s="13">
        <f t="shared" ref="AX35" si="259">BA35</f>
        <v>0</v>
      </c>
      <c r="AY35" s="29">
        <v>0</v>
      </c>
      <c r="AZ35" s="29">
        <v>0</v>
      </c>
      <c r="BA35" s="29">
        <v>0</v>
      </c>
      <c r="BB35" s="29">
        <v>0</v>
      </c>
      <c r="BC35" s="13">
        <f t="shared" ref="BC35" si="260">BF35</f>
        <v>0</v>
      </c>
      <c r="BD35" s="29">
        <v>0</v>
      </c>
      <c r="BE35" s="29">
        <v>0</v>
      </c>
      <c r="BF35" s="29">
        <v>0</v>
      </c>
      <c r="BG35" s="29">
        <v>0</v>
      </c>
      <c r="BH35" s="13">
        <f t="shared" ref="BH35" si="261">BK35</f>
        <v>0</v>
      </c>
      <c r="BI35" s="29">
        <v>0</v>
      </c>
      <c r="BJ35" s="29">
        <v>0</v>
      </c>
      <c r="BK35" s="29">
        <v>0</v>
      </c>
      <c r="BL35" s="29">
        <v>0</v>
      </c>
    </row>
    <row r="36" spans="1:64" ht="110.25" x14ac:dyDescent="0.25">
      <c r="A36" s="67" t="s">
        <v>389</v>
      </c>
      <c r="B36" s="68" t="s">
        <v>402</v>
      </c>
      <c r="C36" s="41" t="s">
        <v>24</v>
      </c>
      <c r="D36" s="11" t="s">
        <v>25</v>
      </c>
      <c r="E36" s="13">
        <f t="shared" si="4"/>
        <v>3898.9</v>
      </c>
      <c r="F36" s="13">
        <f t="shared" ref="F36" si="262">K36+P36+U36+Z36+AE36+AJ36+AO36+AT36+AY36</f>
        <v>0</v>
      </c>
      <c r="G36" s="13">
        <f t="shared" ref="G36" si="263">L36+Q36+V36+AA36+AF36+AK36+AP36+AU36+AZ36</f>
        <v>0</v>
      </c>
      <c r="H36" s="13">
        <f t="shared" ref="H36" si="264">M36+R36+W36+AB36+AG36+AL36+AQ36+AV36+BA36</f>
        <v>3898.9</v>
      </c>
      <c r="I36" s="13">
        <f t="shared" ref="I36" si="265">N36+S36+X36+AC36+AH36+AM36+AR36+AW36+BB36</f>
        <v>0</v>
      </c>
      <c r="J36" s="48">
        <f t="shared" ref="J36" si="266">M36</f>
        <v>0</v>
      </c>
      <c r="K36" s="29">
        <v>0</v>
      </c>
      <c r="L36" s="29">
        <v>0</v>
      </c>
      <c r="M36" s="35">
        <v>0</v>
      </c>
      <c r="N36" s="29">
        <v>0</v>
      </c>
      <c r="O36" s="13">
        <f t="shared" ref="O36" si="267">R36</f>
        <v>0</v>
      </c>
      <c r="P36" s="29">
        <v>0</v>
      </c>
      <c r="Q36" s="29">
        <v>0</v>
      </c>
      <c r="R36" s="36">
        <v>0</v>
      </c>
      <c r="S36" s="29">
        <v>0</v>
      </c>
      <c r="T36" s="13">
        <f t="shared" si="202"/>
        <v>0</v>
      </c>
      <c r="U36" s="29">
        <v>0</v>
      </c>
      <c r="V36" s="36">
        <v>0</v>
      </c>
      <c r="W36" s="55">
        <v>0</v>
      </c>
      <c r="X36" s="29">
        <v>0</v>
      </c>
      <c r="Y36" s="13">
        <f t="shared" si="203"/>
        <v>3898.9</v>
      </c>
      <c r="Z36" s="29">
        <v>0</v>
      </c>
      <c r="AA36" s="36">
        <v>0</v>
      </c>
      <c r="AB36" s="36">
        <v>3898.9</v>
      </c>
      <c r="AC36" s="29">
        <v>0</v>
      </c>
      <c r="AD36" s="13">
        <f t="shared" ref="AD36" si="268">AG36</f>
        <v>0</v>
      </c>
      <c r="AE36" s="29">
        <v>0</v>
      </c>
      <c r="AF36" s="29">
        <v>0</v>
      </c>
      <c r="AG36" s="29">
        <v>0</v>
      </c>
      <c r="AH36" s="29">
        <v>0</v>
      </c>
      <c r="AI36" s="13">
        <f t="shared" ref="AI36" si="269">AL36</f>
        <v>0</v>
      </c>
      <c r="AJ36" s="29">
        <v>0</v>
      </c>
      <c r="AK36" s="29">
        <v>0</v>
      </c>
      <c r="AL36" s="29">
        <v>0</v>
      </c>
      <c r="AM36" s="29">
        <v>0</v>
      </c>
      <c r="AN36" s="13">
        <f t="shared" ref="AN36" si="270">AQ36</f>
        <v>0</v>
      </c>
      <c r="AO36" s="29">
        <v>0</v>
      </c>
      <c r="AP36" s="29">
        <v>0</v>
      </c>
      <c r="AQ36" s="29">
        <v>0</v>
      </c>
      <c r="AR36" s="29">
        <v>0</v>
      </c>
      <c r="AS36" s="13">
        <f t="shared" ref="AS36" si="271">AV36</f>
        <v>0</v>
      </c>
      <c r="AT36" s="29">
        <v>0</v>
      </c>
      <c r="AU36" s="29">
        <v>0</v>
      </c>
      <c r="AV36" s="29">
        <v>0</v>
      </c>
      <c r="AW36" s="29">
        <v>0</v>
      </c>
      <c r="AX36" s="13">
        <f t="shared" ref="AX36" si="272">BA36</f>
        <v>0</v>
      </c>
      <c r="AY36" s="29">
        <v>0</v>
      </c>
      <c r="AZ36" s="29">
        <v>0</v>
      </c>
      <c r="BA36" s="29">
        <v>0</v>
      </c>
      <c r="BB36" s="29">
        <v>0</v>
      </c>
      <c r="BC36" s="13">
        <f t="shared" ref="BC36" si="273">BF36</f>
        <v>0</v>
      </c>
      <c r="BD36" s="29">
        <v>0</v>
      </c>
      <c r="BE36" s="29">
        <v>0</v>
      </c>
      <c r="BF36" s="29">
        <v>0</v>
      </c>
      <c r="BG36" s="29">
        <v>0</v>
      </c>
      <c r="BH36" s="13">
        <f t="shared" ref="BH36" si="274">BK36</f>
        <v>0</v>
      </c>
      <c r="BI36" s="29">
        <v>0</v>
      </c>
      <c r="BJ36" s="29">
        <v>0</v>
      </c>
      <c r="BK36" s="29">
        <v>0</v>
      </c>
      <c r="BL36" s="29">
        <v>0</v>
      </c>
    </row>
    <row r="37" spans="1:64" ht="78.75" x14ac:dyDescent="0.25">
      <c r="A37" s="10" t="s">
        <v>390</v>
      </c>
      <c r="B37" s="68" t="s">
        <v>395</v>
      </c>
      <c r="C37" s="41" t="s">
        <v>24</v>
      </c>
      <c r="D37" s="11" t="s">
        <v>56</v>
      </c>
      <c r="E37" s="13">
        <f t="shared" si="4"/>
        <v>3494.8</v>
      </c>
      <c r="F37" s="13">
        <f t="shared" ref="F37:F38" si="275">K37+P37+U37+Z37+AE37+AJ37+AO37+AT37+AY37</f>
        <v>0</v>
      </c>
      <c r="G37" s="13">
        <f t="shared" ref="G37:G38" si="276">L37+Q37+V37+AA37+AF37+AK37+AP37+AU37+AZ37</f>
        <v>0</v>
      </c>
      <c r="H37" s="13">
        <f t="shared" ref="H37:H38" si="277">M37+R37+W37+AB37+AG37+AL37+AQ37+AV37+BA37</f>
        <v>3494.8</v>
      </c>
      <c r="I37" s="13">
        <f t="shared" ref="I37:I38" si="278">N37+S37+X37+AC37+AH37+AM37+AR37+AW37+BB37</f>
        <v>0</v>
      </c>
      <c r="J37" s="48">
        <f t="shared" ref="J37:J38" si="279">M37</f>
        <v>0</v>
      </c>
      <c r="K37" s="29">
        <v>0</v>
      </c>
      <c r="L37" s="29">
        <v>0</v>
      </c>
      <c r="M37" s="35">
        <v>0</v>
      </c>
      <c r="N37" s="29">
        <v>0</v>
      </c>
      <c r="O37" s="13">
        <f t="shared" ref="O37:O38" si="280">R37</f>
        <v>0</v>
      </c>
      <c r="P37" s="29">
        <v>0</v>
      </c>
      <c r="Q37" s="29">
        <v>0</v>
      </c>
      <c r="R37" s="36">
        <v>0</v>
      </c>
      <c r="S37" s="29">
        <v>0</v>
      </c>
      <c r="T37" s="13">
        <f t="shared" ref="T37:T38" si="281">W37+V37</f>
        <v>0</v>
      </c>
      <c r="U37" s="29">
        <v>0</v>
      </c>
      <c r="V37" s="36">
        <v>0</v>
      </c>
      <c r="W37" s="55">
        <v>0</v>
      </c>
      <c r="X37" s="29">
        <v>0</v>
      </c>
      <c r="Y37" s="13">
        <f t="shared" ref="Y37:Y38" si="282">AB37+AA37</f>
        <v>3494.8</v>
      </c>
      <c r="Z37" s="29">
        <v>0</v>
      </c>
      <c r="AA37" s="36">
        <v>0</v>
      </c>
      <c r="AB37" s="36">
        <v>3494.8</v>
      </c>
      <c r="AC37" s="29">
        <v>0</v>
      </c>
      <c r="AD37" s="13">
        <f t="shared" ref="AD37:AD38" si="283">AG37</f>
        <v>0</v>
      </c>
      <c r="AE37" s="29">
        <v>0</v>
      </c>
      <c r="AF37" s="29">
        <v>0</v>
      </c>
      <c r="AG37" s="29">
        <v>0</v>
      </c>
      <c r="AH37" s="29">
        <v>0</v>
      </c>
      <c r="AI37" s="13">
        <f t="shared" ref="AI37:AI38" si="284">AL37</f>
        <v>0</v>
      </c>
      <c r="AJ37" s="29">
        <v>0</v>
      </c>
      <c r="AK37" s="29">
        <v>0</v>
      </c>
      <c r="AL37" s="29">
        <v>0</v>
      </c>
      <c r="AM37" s="29">
        <v>0</v>
      </c>
      <c r="AN37" s="13">
        <f t="shared" ref="AN37:AN38" si="285">AQ37</f>
        <v>0</v>
      </c>
      <c r="AO37" s="29">
        <v>0</v>
      </c>
      <c r="AP37" s="29">
        <v>0</v>
      </c>
      <c r="AQ37" s="29">
        <v>0</v>
      </c>
      <c r="AR37" s="29">
        <v>0</v>
      </c>
      <c r="AS37" s="13">
        <f t="shared" ref="AS37:AS38" si="286">AV37</f>
        <v>0</v>
      </c>
      <c r="AT37" s="29">
        <v>0</v>
      </c>
      <c r="AU37" s="29">
        <v>0</v>
      </c>
      <c r="AV37" s="29">
        <v>0</v>
      </c>
      <c r="AW37" s="29">
        <v>0</v>
      </c>
      <c r="AX37" s="13">
        <f t="shared" ref="AX37:AX38" si="287">BA37</f>
        <v>0</v>
      </c>
      <c r="AY37" s="29">
        <v>0</v>
      </c>
      <c r="AZ37" s="29">
        <v>0</v>
      </c>
      <c r="BA37" s="29">
        <v>0</v>
      </c>
      <c r="BB37" s="29">
        <v>0</v>
      </c>
      <c r="BC37" s="13">
        <f t="shared" ref="BC37:BC38" si="288">BF37</f>
        <v>0</v>
      </c>
      <c r="BD37" s="29">
        <v>0</v>
      </c>
      <c r="BE37" s="29">
        <v>0</v>
      </c>
      <c r="BF37" s="29">
        <v>0</v>
      </c>
      <c r="BG37" s="29">
        <v>0</v>
      </c>
      <c r="BH37" s="13">
        <f t="shared" ref="BH37:BH38" si="289">BK37</f>
        <v>0</v>
      </c>
      <c r="BI37" s="29">
        <v>0</v>
      </c>
      <c r="BJ37" s="29">
        <v>0</v>
      </c>
      <c r="BK37" s="29">
        <v>0</v>
      </c>
      <c r="BL37" s="29">
        <v>0</v>
      </c>
    </row>
    <row r="38" spans="1:64" ht="63" x14ac:dyDescent="0.25">
      <c r="A38" s="67" t="s">
        <v>421</v>
      </c>
      <c r="B38" s="68" t="s">
        <v>396</v>
      </c>
      <c r="C38" s="41" t="s">
        <v>24</v>
      </c>
      <c r="D38" s="11" t="s">
        <v>56</v>
      </c>
      <c r="E38" s="13">
        <f t="shared" si="4"/>
        <v>8054.9</v>
      </c>
      <c r="F38" s="13">
        <f t="shared" si="275"/>
        <v>0</v>
      </c>
      <c r="G38" s="13">
        <f t="shared" si="276"/>
        <v>0</v>
      </c>
      <c r="H38" s="13">
        <f t="shared" si="277"/>
        <v>8054.9</v>
      </c>
      <c r="I38" s="13">
        <f t="shared" si="278"/>
        <v>0</v>
      </c>
      <c r="J38" s="48">
        <f t="shared" si="279"/>
        <v>0</v>
      </c>
      <c r="K38" s="29">
        <v>0</v>
      </c>
      <c r="L38" s="29">
        <v>0</v>
      </c>
      <c r="M38" s="35">
        <v>0</v>
      </c>
      <c r="N38" s="29">
        <v>0</v>
      </c>
      <c r="O38" s="13">
        <f t="shared" si="280"/>
        <v>0</v>
      </c>
      <c r="P38" s="29">
        <v>0</v>
      </c>
      <c r="Q38" s="29">
        <v>0</v>
      </c>
      <c r="R38" s="36">
        <v>0</v>
      </c>
      <c r="S38" s="29">
        <v>0</v>
      </c>
      <c r="T38" s="13">
        <f t="shared" si="281"/>
        <v>0</v>
      </c>
      <c r="U38" s="29">
        <v>0</v>
      </c>
      <c r="V38" s="36">
        <v>0</v>
      </c>
      <c r="W38" s="55">
        <v>0</v>
      </c>
      <c r="X38" s="29">
        <v>0</v>
      </c>
      <c r="Y38" s="13">
        <f t="shared" si="282"/>
        <v>8054.9</v>
      </c>
      <c r="Z38" s="29">
        <v>0</v>
      </c>
      <c r="AA38" s="36">
        <v>0</v>
      </c>
      <c r="AB38" s="36">
        <v>8054.9</v>
      </c>
      <c r="AC38" s="29">
        <v>0</v>
      </c>
      <c r="AD38" s="13">
        <f t="shared" si="283"/>
        <v>0</v>
      </c>
      <c r="AE38" s="29">
        <v>0</v>
      </c>
      <c r="AF38" s="29">
        <v>0</v>
      </c>
      <c r="AG38" s="29">
        <v>0</v>
      </c>
      <c r="AH38" s="29">
        <v>0</v>
      </c>
      <c r="AI38" s="13">
        <f t="shared" si="284"/>
        <v>0</v>
      </c>
      <c r="AJ38" s="29">
        <v>0</v>
      </c>
      <c r="AK38" s="29">
        <v>0</v>
      </c>
      <c r="AL38" s="29">
        <v>0</v>
      </c>
      <c r="AM38" s="29">
        <v>0</v>
      </c>
      <c r="AN38" s="13">
        <f t="shared" si="285"/>
        <v>0</v>
      </c>
      <c r="AO38" s="29">
        <v>0</v>
      </c>
      <c r="AP38" s="29">
        <v>0</v>
      </c>
      <c r="AQ38" s="29">
        <v>0</v>
      </c>
      <c r="AR38" s="29">
        <v>0</v>
      </c>
      <c r="AS38" s="13">
        <f t="shared" si="286"/>
        <v>0</v>
      </c>
      <c r="AT38" s="29">
        <v>0</v>
      </c>
      <c r="AU38" s="29">
        <v>0</v>
      </c>
      <c r="AV38" s="29">
        <v>0</v>
      </c>
      <c r="AW38" s="29">
        <v>0</v>
      </c>
      <c r="AX38" s="13">
        <f t="shared" si="287"/>
        <v>0</v>
      </c>
      <c r="AY38" s="29">
        <v>0</v>
      </c>
      <c r="AZ38" s="29">
        <v>0</v>
      </c>
      <c r="BA38" s="29">
        <v>0</v>
      </c>
      <c r="BB38" s="29">
        <v>0</v>
      </c>
      <c r="BC38" s="13">
        <f t="shared" si="288"/>
        <v>0</v>
      </c>
      <c r="BD38" s="29">
        <v>0</v>
      </c>
      <c r="BE38" s="29">
        <v>0</v>
      </c>
      <c r="BF38" s="29">
        <v>0</v>
      </c>
      <c r="BG38" s="29">
        <v>0</v>
      </c>
      <c r="BH38" s="13">
        <f t="shared" si="289"/>
        <v>0</v>
      </c>
      <c r="BI38" s="29">
        <v>0</v>
      </c>
      <c r="BJ38" s="29">
        <v>0</v>
      </c>
      <c r="BK38" s="29">
        <v>0</v>
      </c>
      <c r="BL38" s="29">
        <v>0</v>
      </c>
    </row>
    <row r="39" spans="1:64" ht="47.25" x14ac:dyDescent="0.25">
      <c r="A39" s="10" t="s">
        <v>422</v>
      </c>
      <c r="B39" s="68" t="s">
        <v>270</v>
      </c>
      <c r="C39" s="41" t="s">
        <v>24</v>
      </c>
      <c r="D39" s="11" t="s">
        <v>56</v>
      </c>
      <c r="E39" s="13">
        <f t="shared" ref="E39" si="290">J39+O39+T39+Y39+AD39+AI39+AN39+AS39+AX39</f>
        <v>553.1</v>
      </c>
      <c r="F39" s="13">
        <f t="shared" ref="F39" si="291">K39+P39+U39+Z39+AE39+AJ39+AO39+AT39+AY39</f>
        <v>0</v>
      </c>
      <c r="G39" s="13">
        <f t="shared" ref="G39" si="292">L39+Q39+V39+AA39+AF39+AK39+AP39+AU39+AZ39</f>
        <v>0</v>
      </c>
      <c r="H39" s="13">
        <f t="shared" ref="H39" si="293">M39+R39+W39+AB39+AG39+AL39+AQ39+AV39+BA39</f>
        <v>553.1</v>
      </c>
      <c r="I39" s="13">
        <f t="shared" ref="I39" si="294">N39+S39+X39+AC39+AH39+AM39+AR39+AW39+BB39</f>
        <v>0</v>
      </c>
      <c r="J39" s="48">
        <f t="shared" ref="J39" si="295">M39</f>
        <v>0</v>
      </c>
      <c r="K39" s="29">
        <v>0</v>
      </c>
      <c r="L39" s="29">
        <v>0</v>
      </c>
      <c r="M39" s="35">
        <v>0</v>
      </c>
      <c r="N39" s="29">
        <v>0</v>
      </c>
      <c r="O39" s="13">
        <f t="shared" ref="O39" si="296">R39</f>
        <v>0</v>
      </c>
      <c r="P39" s="29">
        <v>0</v>
      </c>
      <c r="Q39" s="29">
        <v>0</v>
      </c>
      <c r="R39" s="36">
        <v>0</v>
      </c>
      <c r="S39" s="29">
        <v>0</v>
      </c>
      <c r="T39" s="13">
        <f t="shared" ref="T39" si="297">W39+V39</f>
        <v>0</v>
      </c>
      <c r="U39" s="29">
        <v>0</v>
      </c>
      <c r="V39" s="36">
        <v>0</v>
      </c>
      <c r="W39" s="55">
        <v>0</v>
      </c>
      <c r="X39" s="29">
        <v>0</v>
      </c>
      <c r="Y39" s="13">
        <f t="shared" ref="Y39" si="298">AB39+AA39</f>
        <v>553.1</v>
      </c>
      <c r="Z39" s="29">
        <v>0</v>
      </c>
      <c r="AA39" s="36">
        <v>0</v>
      </c>
      <c r="AB39" s="36">
        <v>553.1</v>
      </c>
      <c r="AC39" s="29">
        <v>0</v>
      </c>
      <c r="AD39" s="13">
        <f t="shared" ref="AD39" si="299">AG39</f>
        <v>0</v>
      </c>
      <c r="AE39" s="29">
        <v>0</v>
      </c>
      <c r="AF39" s="29">
        <v>0</v>
      </c>
      <c r="AG39" s="29">
        <v>0</v>
      </c>
      <c r="AH39" s="29">
        <v>0</v>
      </c>
      <c r="AI39" s="13">
        <f t="shared" ref="AI39" si="300">AL39</f>
        <v>0</v>
      </c>
      <c r="AJ39" s="29">
        <v>0</v>
      </c>
      <c r="AK39" s="29">
        <v>0</v>
      </c>
      <c r="AL39" s="29">
        <v>0</v>
      </c>
      <c r="AM39" s="29">
        <v>0</v>
      </c>
      <c r="AN39" s="13">
        <f t="shared" ref="AN39" si="301">AQ39</f>
        <v>0</v>
      </c>
      <c r="AO39" s="29">
        <v>0</v>
      </c>
      <c r="AP39" s="29">
        <v>0</v>
      </c>
      <c r="AQ39" s="29">
        <v>0</v>
      </c>
      <c r="AR39" s="29">
        <v>0</v>
      </c>
      <c r="AS39" s="13">
        <f t="shared" ref="AS39" si="302">AV39</f>
        <v>0</v>
      </c>
      <c r="AT39" s="29">
        <v>0</v>
      </c>
      <c r="AU39" s="29">
        <v>0</v>
      </c>
      <c r="AV39" s="29">
        <v>0</v>
      </c>
      <c r="AW39" s="29">
        <v>0</v>
      </c>
      <c r="AX39" s="13">
        <f t="shared" ref="AX39" si="303">BA39</f>
        <v>0</v>
      </c>
      <c r="AY39" s="29">
        <v>0</v>
      </c>
      <c r="AZ39" s="29">
        <v>0</v>
      </c>
      <c r="BA39" s="29">
        <v>0</v>
      </c>
      <c r="BB39" s="29">
        <v>0</v>
      </c>
      <c r="BC39" s="13">
        <f t="shared" ref="BC39" si="304">BF39</f>
        <v>0</v>
      </c>
      <c r="BD39" s="29">
        <v>0</v>
      </c>
      <c r="BE39" s="29">
        <v>0</v>
      </c>
      <c r="BF39" s="29">
        <v>0</v>
      </c>
      <c r="BG39" s="29">
        <v>0</v>
      </c>
      <c r="BH39" s="13">
        <f t="shared" ref="BH39" si="305">BK39</f>
        <v>0</v>
      </c>
      <c r="BI39" s="29">
        <v>0</v>
      </c>
      <c r="BJ39" s="29">
        <v>0</v>
      </c>
      <c r="BK39" s="29">
        <v>0</v>
      </c>
      <c r="BL39" s="29">
        <v>0</v>
      </c>
    </row>
    <row r="40" spans="1:64" ht="63" x14ac:dyDescent="0.25">
      <c r="A40" s="67" t="s">
        <v>423</v>
      </c>
      <c r="B40" s="19" t="s">
        <v>317</v>
      </c>
      <c r="C40" s="11" t="s">
        <v>24</v>
      </c>
      <c r="D40" s="11" t="s">
        <v>24</v>
      </c>
      <c r="E40" s="13">
        <f t="shared" si="4"/>
        <v>0</v>
      </c>
      <c r="F40" s="13">
        <f t="shared" ref="F40:G40" si="306">K40+P40+U40+Z40+AE40+AJ40+AO40+AT40+AY40+BD40+BI40</f>
        <v>0</v>
      </c>
      <c r="G40" s="13">
        <f t="shared" si="306"/>
        <v>0</v>
      </c>
      <c r="H40" s="13">
        <f>M40+R40+W40+AB40+AG40+AL40+AQ40+AV40+BA40+BF40+BK40</f>
        <v>0</v>
      </c>
      <c r="I40" s="13">
        <f>N40+S40+X40+AC40+AH40+AM40+AR40+AW40+BB40+BG40+BL40</f>
        <v>0</v>
      </c>
      <c r="J40" s="48">
        <f t="shared" ref="J40" si="307">M40</f>
        <v>0</v>
      </c>
      <c r="K40" s="29">
        <v>0</v>
      </c>
      <c r="L40" s="29">
        <v>0</v>
      </c>
      <c r="M40" s="35">
        <v>0</v>
      </c>
      <c r="N40" s="29">
        <v>0</v>
      </c>
      <c r="O40" s="13">
        <f t="shared" ref="O40" si="308">R40</f>
        <v>0</v>
      </c>
      <c r="P40" s="29">
        <v>0</v>
      </c>
      <c r="Q40" s="29">
        <v>0</v>
      </c>
      <c r="R40" s="36">
        <v>0</v>
      </c>
      <c r="S40" s="29">
        <v>0</v>
      </c>
      <c r="T40" s="13">
        <f t="shared" ref="T40" si="309">W40</f>
        <v>0</v>
      </c>
      <c r="U40" s="29">
        <v>0</v>
      </c>
      <c r="V40" s="29">
        <v>0</v>
      </c>
      <c r="W40" s="36">
        <f>21850-2428-5043.4-5043.4-9335.2</f>
        <v>0</v>
      </c>
      <c r="X40" s="29">
        <v>0</v>
      </c>
      <c r="Y40" s="13">
        <f t="shared" ref="Y40" si="310">AB40</f>
        <v>0</v>
      </c>
      <c r="Z40" s="29">
        <v>0</v>
      </c>
      <c r="AA40" s="29">
        <v>0</v>
      </c>
      <c r="AB40" s="36">
        <f>38100-1623.1-1623.1-1533.2-5000-13000-1000-14320.6</f>
        <v>0</v>
      </c>
      <c r="AC40" s="29">
        <v>0</v>
      </c>
      <c r="AD40" s="13">
        <f t="shared" ref="AD40" si="311">AG40</f>
        <v>0</v>
      </c>
      <c r="AE40" s="29">
        <v>0</v>
      </c>
      <c r="AF40" s="29">
        <v>0</v>
      </c>
      <c r="AG40" s="36">
        <v>0</v>
      </c>
      <c r="AH40" s="29">
        <v>0</v>
      </c>
      <c r="AI40" s="13">
        <f t="shared" ref="AI40" si="312">AL40</f>
        <v>0</v>
      </c>
      <c r="AJ40" s="29">
        <v>0</v>
      </c>
      <c r="AK40" s="29">
        <v>0</v>
      </c>
      <c r="AL40" s="36">
        <v>0</v>
      </c>
      <c r="AM40" s="29">
        <v>0</v>
      </c>
      <c r="AN40" s="13">
        <f t="shared" ref="AN40" si="313">AQ40</f>
        <v>0</v>
      </c>
      <c r="AO40" s="29">
        <v>0</v>
      </c>
      <c r="AP40" s="29">
        <v>0</v>
      </c>
      <c r="AQ40" s="36">
        <v>0</v>
      </c>
      <c r="AR40" s="29">
        <v>0</v>
      </c>
      <c r="AS40" s="13">
        <f t="shared" ref="AS40" si="314">AV40</f>
        <v>0</v>
      </c>
      <c r="AT40" s="29">
        <v>0</v>
      </c>
      <c r="AU40" s="29">
        <v>0</v>
      </c>
      <c r="AV40" s="36">
        <v>0</v>
      </c>
      <c r="AW40" s="29">
        <v>0</v>
      </c>
      <c r="AX40" s="13">
        <f t="shared" ref="AX40" si="315">BA40</f>
        <v>0</v>
      </c>
      <c r="AY40" s="29">
        <v>0</v>
      </c>
      <c r="AZ40" s="29">
        <v>0</v>
      </c>
      <c r="BA40" s="36">
        <v>0</v>
      </c>
      <c r="BB40" s="29">
        <v>0</v>
      </c>
      <c r="BC40" s="13">
        <f t="shared" ref="BC40" si="316">BF40</f>
        <v>0</v>
      </c>
      <c r="BD40" s="29">
        <v>0</v>
      </c>
      <c r="BE40" s="29">
        <v>0</v>
      </c>
      <c r="BF40" s="36">
        <v>0</v>
      </c>
      <c r="BG40" s="29">
        <v>0</v>
      </c>
      <c r="BH40" s="13">
        <f t="shared" ref="BH40" si="317">BK40</f>
        <v>0</v>
      </c>
      <c r="BI40" s="29">
        <v>0</v>
      </c>
      <c r="BJ40" s="29">
        <v>0</v>
      </c>
      <c r="BK40" s="36">
        <v>0</v>
      </c>
      <c r="BL40" s="29">
        <v>0</v>
      </c>
    </row>
    <row r="41" spans="1:64" ht="43.5" customHeight="1" x14ac:dyDescent="0.25">
      <c r="A41" s="10" t="s">
        <v>26</v>
      </c>
      <c r="B41" s="87" t="s">
        <v>118</v>
      </c>
      <c r="C41" s="87"/>
      <c r="D41" s="87"/>
      <c r="E41" s="8">
        <f t="shared" ref="E41:AJ41" si="318">E42+E146</f>
        <v>222853.60000000003</v>
      </c>
      <c r="F41" s="8">
        <f t="shared" si="318"/>
        <v>0</v>
      </c>
      <c r="G41" s="8">
        <f t="shared" si="318"/>
        <v>0</v>
      </c>
      <c r="H41" s="8">
        <f t="shared" si="318"/>
        <v>222853.60000000003</v>
      </c>
      <c r="I41" s="8">
        <f t="shared" si="318"/>
        <v>0</v>
      </c>
      <c r="J41" s="8">
        <f t="shared" si="318"/>
        <v>11551.9</v>
      </c>
      <c r="K41" s="8">
        <f t="shared" si="318"/>
        <v>0</v>
      </c>
      <c r="L41" s="8">
        <f t="shared" si="318"/>
        <v>0</v>
      </c>
      <c r="M41" s="8">
        <f t="shared" si="318"/>
        <v>11551.9</v>
      </c>
      <c r="N41" s="8">
        <f t="shared" si="318"/>
        <v>0</v>
      </c>
      <c r="O41" s="8">
        <f t="shared" si="318"/>
        <v>86614.500000000029</v>
      </c>
      <c r="P41" s="8">
        <f t="shared" si="318"/>
        <v>0</v>
      </c>
      <c r="Q41" s="8">
        <f t="shared" si="318"/>
        <v>0</v>
      </c>
      <c r="R41" s="8">
        <f t="shared" si="318"/>
        <v>86614.500000000029</v>
      </c>
      <c r="S41" s="8">
        <f t="shared" si="318"/>
        <v>0</v>
      </c>
      <c r="T41" s="8">
        <f t="shared" si="318"/>
        <v>84930.7</v>
      </c>
      <c r="U41" s="8">
        <f t="shared" si="318"/>
        <v>0</v>
      </c>
      <c r="V41" s="8">
        <f t="shared" si="318"/>
        <v>0</v>
      </c>
      <c r="W41" s="8">
        <f t="shared" si="318"/>
        <v>84930.7</v>
      </c>
      <c r="X41" s="8">
        <f t="shared" si="318"/>
        <v>0</v>
      </c>
      <c r="Y41" s="8">
        <f t="shared" si="318"/>
        <v>39756.5</v>
      </c>
      <c r="Z41" s="8">
        <f t="shared" si="318"/>
        <v>0</v>
      </c>
      <c r="AA41" s="8">
        <f t="shared" si="318"/>
        <v>0</v>
      </c>
      <c r="AB41" s="8">
        <f t="shared" si="318"/>
        <v>39756.5</v>
      </c>
      <c r="AC41" s="8">
        <f t="shared" si="318"/>
        <v>0</v>
      </c>
      <c r="AD41" s="8">
        <f t="shared" si="318"/>
        <v>0</v>
      </c>
      <c r="AE41" s="8">
        <f t="shared" si="318"/>
        <v>0</v>
      </c>
      <c r="AF41" s="8">
        <f t="shared" si="318"/>
        <v>0</v>
      </c>
      <c r="AG41" s="8">
        <f t="shared" si="318"/>
        <v>0</v>
      </c>
      <c r="AH41" s="8">
        <f t="shared" si="318"/>
        <v>0</v>
      </c>
      <c r="AI41" s="8">
        <f t="shared" si="318"/>
        <v>0</v>
      </c>
      <c r="AJ41" s="8">
        <f t="shared" si="318"/>
        <v>0</v>
      </c>
      <c r="AK41" s="8">
        <f t="shared" ref="AK41:BL41" si="319">AK42+AK146</f>
        <v>0</v>
      </c>
      <c r="AL41" s="8">
        <f t="shared" si="319"/>
        <v>0</v>
      </c>
      <c r="AM41" s="8">
        <f t="shared" si="319"/>
        <v>0</v>
      </c>
      <c r="AN41" s="8">
        <f t="shared" si="319"/>
        <v>0</v>
      </c>
      <c r="AO41" s="8">
        <f t="shared" si="319"/>
        <v>0</v>
      </c>
      <c r="AP41" s="8">
        <f t="shared" si="319"/>
        <v>0</v>
      </c>
      <c r="AQ41" s="8">
        <f t="shared" si="319"/>
        <v>0</v>
      </c>
      <c r="AR41" s="8">
        <f t="shared" si="319"/>
        <v>0</v>
      </c>
      <c r="AS41" s="8">
        <f t="shared" si="319"/>
        <v>0</v>
      </c>
      <c r="AT41" s="8">
        <f t="shared" si="319"/>
        <v>0</v>
      </c>
      <c r="AU41" s="8">
        <f t="shared" si="319"/>
        <v>0</v>
      </c>
      <c r="AV41" s="8">
        <f t="shared" si="319"/>
        <v>0</v>
      </c>
      <c r="AW41" s="8">
        <f t="shared" si="319"/>
        <v>0</v>
      </c>
      <c r="AX41" s="8">
        <f t="shared" si="319"/>
        <v>0</v>
      </c>
      <c r="AY41" s="8">
        <f t="shared" si="319"/>
        <v>0</v>
      </c>
      <c r="AZ41" s="8">
        <f t="shared" si="319"/>
        <v>0</v>
      </c>
      <c r="BA41" s="8">
        <f t="shared" si="319"/>
        <v>0</v>
      </c>
      <c r="BB41" s="8">
        <f t="shared" si="319"/>
        <v>0</v>
      </c>
      <c r="BC41" s="8">
        <f t="shared" si="319"/>
        <v>0</v>
      </c>
      <c r="BD41" s="8">
        <f t="shared" si="319"/>
        <v>0</v>
      </c>
      <c r="BE41" s="8">
        <f t="shared" si="319"/>
        <v>0</v>
      </c>
      <c r="BF41" s="8">
        <f t="shared" si="319"/>
        <v>0</v>
      </c>
      <c r="BG41" s="8">
        <f t="shared" si="319"/>
        <v>0</v>
      </c>
      <c r="BH41" s="8">
        <f t="shared" si="319"/>
        <v>0</v>
      </c>
      <c r="BI41" s="8">
        <f t="shared" si="319"/>
        <v>0</v>
      </c>
      <c r="BJ41" s="8">
        <f t="shared" si="319"/>
        <v>0</v>
      </c>
      <c r="BK41" s="8">
        <f t="shared" si="319"/>
        <v>0</v>
      </c>
      <c r="BL41" s="8">
        <f t="shared" si="319"/>
        <v>0</v>
      </c>
    </row>
    <row r="42" spans="1:64" ht="43.5" customHeight="1" x14ac:dyDescent="0.25">
      <c r="A42" s="10" t="s">
        <v>32</v>
      </c>
      <c r="B42" s="87" t="s">
        <v>117</v>
      </c>
      <c r="C42" s="87"/>
      <c r="D42" s="87"/>
      <c r="E42" s="8">
        <f>SUM(E43:E145)</f>
        <v>221040.90000000002</v>
      </c>
      <c r="F42" s="8">
        <f t="shared" ref="F42:AJ42" si="320">SUM(F43:F145)</f>
        <v>0</v>
      </c>
      <c r="G42" s="8">
        <f t="shared" si="320"/>
        <v>0</v>
      </c>
      <c r="H42" s="8">
        <f t="shared" si="320"/>
        <v>221040.90000000002</v>
      </c>
      <c r="I42" s="8">
        <f t="shared" si="320"/>
        <v>0</v>
      </c>
      <c r="J42" s="8">
        <f t="shared" si="320"/>
        <v>10367.5</v>
      </c>
      <c r="K42" s="8">
        <f t="shared" si="320"/>
        <v>0</v>
      </c>
      <c r="L42" s="8">
        <f t="shared" si="320"/>
        <v>0</v>
      </c>
      <c r="M42" s="8">
        <f t="shared" si="320"/>
        <v>10367.5</v>
      </c>
      <c r="N42" s="8">
        <f t="shared" si="320"/>
        <v>0</v>
      </c>
      <c r="O42" s="8">
        <f t="shared" si="320"/>
        <v>85986.200000000026</v>
      </c>
      <c r="P42" s="8">
        <f t="shared" si="320"/>
        <v>0</v>
      </c>
      <c r="Q42" s="8">
        <f t="shared" si="320"/>
        <v>0</v>
      </c>
      <c r="R42" s="8">
        <f t="shared" si="320"/>
        <v>85986.200000000026</v>
      </c>
      <c r="S42" s="8">
        <f t="shared" si="320"/>
        <v>0</v>
      </c>
      <c r="T42" s="8">
        <f t="shared" si="320"/>
        <v>84930.7</v>
      </c>
      <c r="U42" s="8">
        <f t="shared" si="320"/>
        <v>0</v>
      </c>
      <c r="V42" s="8">
        <f t="shared" si="320"/>
        <v>0</v>
      </c>
      <c r="W42" s="8">
        <f t="shared" si="320"/>
        <v>84930.7</v>
      </c>
      <c r="X42" s="8">
        <f t="shared" si="320"/>
        <v>0</v>
      </c>
      <c r="Y42" s="8">
        <f t="shared" si="320"/>
        <v>39756.5</v>
      </c>
      <c r="Z42" s="8">
        <f t="shared" si="320"/>
        <v>0</v>
      </c>
      <c r="AA42" s="8">
        <f t="shared" si="320"/>
        <v>0</v>
      </c>
      <c r="AB42" s="8">
        <f>SUM(AB43:AB145)</f>
        <v>39756.5</v>
      </c>
      <c r="AC42" s="8">
        <f t="shared" si="320"/>
        <v>0</v>
      </c>
      <c r="AD42" s="8">
        <f t="shared" si="320"/>
        <v>0</v>
      </c>
      <c r="AE42" s="8">
        <f t="shared" si="320"/>
        <v>0</v>
      </c>
      <c r="AF42" s="8">
        <f t="shared" si="320"/>
        <v>0</v>
      </c>
      <c r="AG42" s="8">
        <f t="shared" si="320"/>
        <v>0</v>
      </c>
      <c r="AH42" s="8">
        <f t="shared" si="320"/>
        <v>0</v>
      </c>
      <c r="AI42" s="8">
        <f t="shared" si="320"/>
        <v>0</v>
      </c>
      <c r="AJ42" s="8">
        <f t="shared" si="320"/>
        <v>0</v>
      </c>
      <c r="AK42" s="8">
        <f t="shared" ref="AK42:BL42" si="321">SUM(AK43:AK145)</f>
        <v>0</v>
      </c>
      <c r="AL42" s="8">
        <f t="shared" si="321"/>
        <v>0</v>
      </c>
      <c r="AM42" s="8">
        <f t="shared" si="321"/>
        <v>0</v>
      </c>
      <c r="AN42" s="8">
        <f t="shared" si="321"/>
        <v>0</v>
      </c>
      <c r="AO42" s="8">
        <f t="shared" si="321"/>
        <v>0</v>
      </c>
      <c r="AP42" s="8">
        <f t="shared" si="321"/>
        <v>0</v>
      </c>
      <c r="AQ42" s="8">
        <f t="shared" si="321"/>
        <v>0</v>
      </c>
      <c r="AR42" s="8">
        <f t="shared" si="321"/>
        <v>0</v>
      </c>
      <c r="AS42" s="8">
        <f t="shared" si="321"/>
        <v>0</v>
      </c>
      <c r="AT42" s="8">
        <f t="shared" si="321"/>
        <v>0</v>
      </c>
      <c r="AU42" s="8">
        <f t="shared" si="321"/>
        <v>0</v>
      </c>
      <c r="AV42" s="8">
        <f t="shared" si="321"/>
        <v>0</v>
      </c>
      <c r="AW42" s="8">
        <f t="shared" si="321"/>
        <v>0</v>
      </c>
      <c r="AX42" s="8">
        <f t="shared" si="321"/>
        <v>0</v>
      </c>
      <c r="AY42" s="8">
        <f t="shared" si="321"/>
        <v>0</v>
      </c>
      <c r="AZ42" s="8">
        <f t="shared" si="321"/>
        <v>0</v>
      </c>
      <c r="BA42" s="8">
        <f t="shared" si="321"/>
        <v>0</v>
      </c>
      <c r="BB42" s="8">
        <f t="shared" si="321"/>
        <v>0</v>
      </c>
      <c r="BC42" s="8">
        <f t="shared" si="321"/>
        <v>0</v>
      </c>
      <c r="BD42" s="8">
        <f t="shared" si="321"/>
        <v>0</v>
      </c>
      <c r="BE42" s="8">
        <f t="shared" si="321"/>
        <v>0</v>
      </c>
      <c r="BF42" s="8">
        <f t="shared" si="321"/>
        <v>0</v>
      </c>
      <c r="BG42" s="8">
        <f t="shared" si="321"/>
        <v>0</v>
      </c>
      <c r="BH42" s="8">
        <f t="shared" si="321"/>
        <v>0</v>
      </c>
      <c r="BI42" s="8">
        <f t="shared" si="321"/>
        <v>0</v>
      </c>
      <c r="BJ42" s="8">
        <f t="shared" si="321"/>
        <v>0</v>
      </c>
      <c r="BK42" s="8">
        <f t="shared" si="321"/>
        <v>0</v>
      </c>
      <c r="BL42" s="8">
        <f t="shared" si="321"/>
        <v>0</v>
      </c>
    </row>
    <row r="43" spans="1:64" ht="63" x14ac:dyDescent="0.25">
      <c r="A43" s="10" t="s">
        <v>84</v>
      </c>
      <c r="B43" s="20" t="s">
        <v>57</v>
      </c>
      <c r="C43" s="11" t="s">
        <v>24</v>
      </c>
      <c r="D43" s="11" t="s">
        <v>56</v>
      </c>
      <c r="E43" s="13">
        <f t="shared" ref="E43:E44" si="322">J43+O43+T43+Y43+AD43+AI43+AN43+AS43+AX43</f>
        <v>2351.6999999999998</v>
      </c>
      <c r="F43" s="13">
        <f t="shared" ref="F43:F46" si="323">K43+P43+U43+Z43+AE43+AJ43+AO43+AT43+AY43</f>
        <v>0</v>
      </c>
      <c r="G43" s="13">
        <f t="shared" ref="G43:G46" si="324">L43+Q43+V43+AA43+AF43+AK43+AP43+AU43+AZ43</f>
        <v>0</v>
      </c>
      <c r="H43" s="13">
        <f t="shared" ref="H43:H44" si="325">M43+R43+W43+AB43+AG43+AL43+AQ43+AV43+BA43</f>
        <v>2351.6999999999998</v>
      </c>
      <c r="I43" s="13">
        <f t="shared" ref="I43:I163" si="326">N43+S43+X43+AC43+AH43+AM43+AR43+AW43+BB43</f>
        <v>0</v>
      </c>
      <c r="J43" s="13">
        <f t="shared" ref="J43:J44" si="327">M43</f>
        <v>2351.6999999999998</v>
      </c>
      <c r="K43" s="29">
        <v>0</v>
      </c>
      <c r="L43" s="29">
        <v>0</v>
      </c>
      <c r="M43" s="13">
        <f>3223.2-871.5</f>
        <v>2351.6999999999998</v>
      </c>
      <c r="N43" s="29">
        <v>0</v>
      </c>
      <c r="O43" s="13">
        <f t="shared" ref="O43:O46" si="328">R43</f>
        <v>0</v>
      </c>
      <c r="P43" s="29">
        <v>0</v>
      </c>
      <c r="Q43" s="29">
        <v>0</v>
      </c>
      <c r="R43" s="29">
        <v>0</v>
      </c>
      <c r="S43" s="29">
        <v>0</v>
      </c>
      <c r="T43" s="13">
        <f t="shared" ref="T43:T46" si="329">W43</f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ref="Y43:Y46" si="330">AB43</f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ref="AD43:AD46" si="331">AG43</f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ref="AI43:AI46" si="332">AL43</f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ref="AN43:AN46" si="333">AQ43</f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ref="AS43:AS46" si="334">AV43</f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ref="AX43:AX46" si="335">BA43</f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ref="BC43:BC46" si="336">BF43</f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ref="BH43:BH46" si="337">BK43</f>
        <v>0</v>
      </c>
      <c r="BI43" s="29">
        <v>0</v>
      </c>
      <c r="BJ43" s="29">
        <v>0</v>
      </c>
      <c r="BK43" s="29">
        <v>0</v>
      </c>
      <c r="BL43" s="29">
        <v>0</v>
      </c>
    </row>
    <row r="44" spans="1:64" ht="63" x14ac:dyDescent="0.25">
      <c r="A44" s="10" t="s">
        <v>85</v>
      </c>
      <c r="B44" s="20" t="s">
        <v>49</v>
      </c>
      <c r="C44" s="11" t="s">
        <v>24</v>
      </c>
      <c r="D44" s="11" t="s">
        <v>56</v>
      </c>
      <c r="E44" s="13">
        <f t="shared" si="322"/>
        <v>490.8</v>
      </c>
      <c r="F44" s="13">
        <f t="shared" si="323"/>
        <v>0</v>
      </c>
      <c r="G44" s="13">
        <f t="shared" si="324"/>
        <v>0</v>
      </c>
      <c r="H44" s="13">
        <f t="shared" si="325"/>
        <v>490.8</v>
      </c>
      <c r="I44" s="13">
        <f t="shared" si="326"/>
        <v>0</v>
      </c>
      <c r="J44" s="13">
        <f t="shared" si="327"/>
        <v>490.8</v>
      </c>
      <c r="K44" s="29">
        <v>0</v>
      </c>
      <c r="L44" s="29">
        <v>0</v>
      </c>
      <c r="M44" s="13">
        <v>490.8</v>
      </c>
      <c r="N44" s="29">
        <v>0</v>
      </c>
      <c r="O44" s="13">
        <f t="shared" si="328"/>
        <v>0</v>
      </c>
      <c r="P44" s="29">
        <v>0</v>
      </c>
      <c r="Q44" s="29">
        <v>0</v>
      </c>
      <c r="R44" s="29">
        <v>0</v>
      </c>
      <c r="S44" s="29">
        <v>0</v>
      </c>
      <c r="T44" s="13">
        <f t="shared" si="329"/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si="330"/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si="331"/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si="332"/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si="333"/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si="334"/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si="335"/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si="336"/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si="337"/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4" ht="63" x14ac:dyDescent="0.25">
      <c r="A45" s="10" t="s">
        <v>86</v>
      </c>
      <c r="B45" s="20" t="s">
        <v>58</v>
      </c>
      <c r="C45" s="11" t="s">
        <v>24</v>
      </c>
      <c r="D45" s="11" t="s">
        <v>56</v>
      </c>
      <c r="E45" s="13">
        <f t="shared" ref="E45" si="338">J45+O45+T45+Y45+AD45+AI45+AN45+AS45+AX45</f>
        <v>438.1</v>
      </c>
      <c r="F45" s="13">
        <f t="shared" si="323"/>
        <v>0</v>
      </c>
      <c r="G45" s="13">
        <f t="shared" si="324"/>
        <v>0</v>
      </c>
      <c r="H45" s="13">
        <f t="shared" ref="H45" si="339">M45+R45+W45+AB45+AG45+AL45+AQ45+AV45+BA45</f>
        <v>438.1</v>
      </c>
      <c r="I45" s="13">
        <f t="shared" si="326"/>
        <v>0</v>
      </c>
      <c r="J45" s="13">
        <f t="shared" ref="J45" si="340">M45</f>
        <v>438.1</v>
      </c>
      <c r="K45" s="29">
        <v>0</v>
      </c>
      <c r="L45" s="29">
        <v>0</v>
      </c>
      <c r="M45" s="13">
        <f>231+207.1</f>
        <v>438.1</v>
      </c>
      <c r="N45" s="29">
        <v>0</v>
      </c>
      <c r="O45" s="13">
        <f t="shared" si="328"/>
        <v>0</v>
      </c>
      <c r="P45" s="29">
        <v>0</v>
      </c>
      <c r="Q45" s="29">
        <v>0</v>
      </c>
      <c r="R45" s="29">
        <v>0</v>
      </c>
      <c r="S45" s="29">
        <v>0</v>
      </c>
      <c r="T45" s="13">
        <f t="shared" si="329"/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si="330"/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si="331"/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si="332"/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si="333"/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si="334"/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si="335"/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si="336"/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si="337"/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4" ht="78.75" x14ac:dyDescent="0.25">
      <c r="A46" s="10" t="s">
        <v>87</v>
      </c>
      <c r="B46" s="20" t="s">
        <v>59</v>
      </c>
      <c r="C46" s="11" t="s">
        <v>24</v>
      </c>
      <c r="D46" s="11" t="s">
        <v>56</v>
      </c>
      <c r="E46" s="13">
        <f t="shared" ref="E46" si="341">J46+O46+T46+Y46+AD46+AI46+AN46+AS46+AX46</f>
        <v>95</v>
      </c>
      <c r="F46" s="13">
        <f t="shared" si="323"/>
        <v>0</v>
      </c>
      <c r="G46" s="13">
        <f t="shared" si="324"/>
        <v>0</v>
      </c>
      <c r="H46" s="13">
        <f t="shared" ref="H46" si="342">M46+R46+W46+AB46+AG46+AL46+AQ46+AV46+BA46</f>
        <v>95</v>
      </c>
      <c r="I46" s="13">
        <f t="shared" si="326"/>
        <v>0</v>
      </c>
      <c r="J46" s="13">
        <f t="shared" ref="J46" si="343">M46</f>
        <v>95</v>
      </c>
      <c r="K46" s="29">
        <v>0</v>
      </c>
      <c r="L46" s="29">
        <v>0</v>
      </c>
      <c r="M46" s="13">
        <f>73.1+21.9</f>
        <v>95</v>
      </c>
      <c r="N46" s="29">
        <v>0</v>
      </c>
      <c r="O46" s="13">
        <f t="shared" si="328"/>
        <v>0</v>
      </c>
      <c r="P46" s="29">
        <v>0</v>
      </c>
      <c r="Q46" s="29">
        <v>0</v>
      </c>
      <c r="R46" s="29">
        <v>0</v>
      </c>
      <c r="S46" s="29">
        <v>0</v>
      </c>
      <c r="T46" s="13">
        <f t="shared" si="329"/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si="330"/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si="331"/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si="332"/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si="333"/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si="334"/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si="335"/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si="336"/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si="337"/>
        <v>0</v>
      </c>
      <c r="BI46" s="29">
        <v>0</v>
      </c>
      <c r="BJ46" s="29">
        <v>0</v>
      </c>
      <c r="BK46" s="29">
        <v>0</v>
      </c>
      <c r="BL46" s="29">
        <v>0</v>
      </c>
    </row>
    <row r="47" spans="1:64" ht="78.75" x14ac:dyDescent="0.25">
      <c r="A47" s="10" t="s">
        <v>88</v>
      </c>
      <c r="B47" s="20" t="s">
        <v>79</v>
      </c>
      <c r="C47" s="11" t="s">
        <v>24</v>
      </c>
      <c r="D47" s="11" t="s">
        <v>56</v>
      </c>
      <c r="E47" s="13">
        <f t="shared" ref="E47" si="344">J47+O47+T47+Y47+AD47+AI47+AN47+AS47+AX47</f>
        <v>4000</v>
      </c>
      <c r="F47" s="13">
        <f t="shared" ref="F47" si="345">K47+P47+U47+Z47+AE47+AJ47+AO47+AT47+AY47</f>
        <v>0</v>
      </c>
      <c r="G47" s="13">
        <f t="shared" ref="G47" si="346">L47+Q47+V47+AA47+AF47+AK47+AP47+AU47+AZ47</f>
        <v>0</v>
      </c>
      <c r="H47" s="13">
        <f t="shared" ref="H47" si="347">M47+R47+W47+AB47+AG47+AL47+AQ47+AV47+BA47</f>
        <v>4000</v>
      </c>
      <c r="I47" s="13">
        <f t="shared" ref="I47" si="348">N47+S47+X47+AC47+AH47+AM47+AR47+AW47+BB47</f>
        <v>0</v>
      </c>
      <c r="J47" s="13">
        <f t="shared" ref="J47" si="349">M47</f>
        <v>4000</v>
      </c>
      <c r="K47" s="29">
        <v>0</v>
      </c>
      <c r="L47" s="29">
        <v>0</v>
      </c>
      <c r="M47" s="13">
        <v>4000</v>
      </c>
      <c r="N47" s="29">
        <v>0</v>
      </c>
      <c r="O47" s="13">
        <f t="shared" ref="O47" si="350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351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352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353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354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355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356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357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358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359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4" ht="47.25" x14ac:dyDescent="0.25">
      <c r="A48" s="10" t="s">
        <v>89</v>
      </c>
      <c r="B48" s="20" t="s">
        <v>80</v>
      </c>
      <c r="C48" s="11" t="s">
        <v>24</v>
      </c>
      <c r="D48" s="11" t="s">
        <v>56</v>
      </c>
      <c r="E48" s="13">
        <f t="shared" ref="E48" si="360">J48+O48+T48+Y48+AD48+AI48+AN48+AS48+AX48</f>
        <v>1028.5</v>
      </c>
      <c r="F48" s="13">
        <f t="shared" ref="F48" si="361">K48+P48+U48+Z48+AE48+AJ48+AO48+AT48+AY48</f>
        <v>0</v>
      </c>
      <c r="G48" s="13">
        <f t="shared" ref="G48" si="362">L48+Q48+V48+AA48+AF48+AK48+AP48+AU48+AZ48</f>
        <v>0</v>
      </c>
      <c r="H48" s="13">
        <f t="shared" ref="H48" si="363">M48+R48+W48+AB48+AG48+AL48+AQ48+AV48+BA48</f>
        <v>1028.5</v>
      </c>
      <c r="I48" s="13">
        <f t="shared" ref="I48" si="364">N48+S48+X48+AC48+AH48+AM48+AR48+AW48+BB48</f>
        <v>0</v>
      </c>
      <c r="J48" s="13">
        <f t="shared" ref="J48" si="365">M48</f>
        <v>1028.5</v>
      </c>
      <c r="K48" s="29">
        <v>0</v>
      </c>
      <c r="L48" s="29">
        <v>0</v>
      </c>
      <c r="M48" s="13">
        <f>1754.8-726.3</f>
        <v>1028.5</v>
      </c>
      <c r="N48" s="29">
        <v>0</v>
      </c>
      <c r="O48" s="13">
        <f t="shared" ref="O48" si="366">R48</f>
        <v>0</v>
      </c>
      <c r="P48" s="29">
        <v>0</v>
      </c>
      <c r="Q48" s="29">
        <v>0</v>
      </c>
      <c r="R48" s="29">
        <v>0</v>
      </c>
      <c r="S48" s="29">
        <v>0</v>
      </c>
      <c r="T48" s="13">
        <f t="shared" ref="T48" si="367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368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369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370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371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372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373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374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375">BK48</f>
        <v>0</v>
      </c>
      <c r="BI48" s="29">
        <v>0</v>
      </c>
      <c r="BJ48" s="29">
        <v>0</v>
      </c>
      <c r="BK48" s="29">
        <v>0</v>
      </c>
      <c r="BL48" s="29">
        <v>0</v>
      </c>
    </row>
    <row r="49" spans="1:69" ht="47.25" x14ac:dyDescent="0.25">
      <c r="A49" s="10" t="s">
        <v>90</v>
      </c>
      <c r="B49" s="20" t="s">
        <v>81</v>
      </c>
      <c r="C49" s="11" t="s">
        <v>24</v>
      </c>
      <c r="D49" s="11" t="s">
        <v>56</v>
      </c>
      <c r="E49" s="13">
        <f t="shared" ref="E49" si="376">J49+O49+T49+Y49+AD49+AI49+AN49+AS49+AX49</f>
        <v>2697.2</v>
      </c>
      <c r="F49" s="13">
        <f t="shared" ref="F49" si="377">K49+P49+U49+Z49+AE49+AJ49+AO49+AT49+AY49</f>
        <v>0</v>
      </c>
      <c r="G49" s="13">
        <f t="shared" ref="G49" si="378">L49+Q49+V49+AA49+AF49+AK49+AP49+AU49+AZ49</f>
        <v>0</v>
      </c>
      <c r="H49" s="13">
        <f t="shared" ref="H49" si="379">M49+R49+W49+AB49+AG49+AL49+AQ49+AV49+BA49</f>
        <v>2697.2</v>
      </c>
      <c r="I49" s="13">
        <f t="shared" ref="I49" si="380">N49+S49+X49+AC49+AH49+AM49+AR49+AW49+BB49</f>
        <v>0</v>
      </c>
      <c r="J49" s="13">
        <f t="shared" ref="J49" si="381">M49</f>
        <v>0</v>
      </c>
      <c r="K49" s="29">
        <v>0</v>
      </c>
      <c r="L49" s="29">
        <v>0</v>
      </c>
      <c r="M49" s="13">
        <f>3315-3315</f>
        <v>0</v>
      </c>
      <c r="N49" s="29">
        <v>0</v>
      </c>
      <c r="O49" s="13">
        <f t="shared" ref="O49" si="382">R49</f>
        <v>2697.2</v>
      </c>
      <c r="P49" s="29">
        <v>0</v>
      </c>
      <c r="Q49" s="29">
        <v>0</v>
      </c>
      <c r="R49" s="36">
        <v>2697.2</v>
      </c>
      <c r="S49" s="29">
        <v>0</v>
      </c>
      <c r="T49" s="13">
        <f t="shared" ref="T49" si="383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384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385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386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387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388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389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390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391">BK49</f>
        <v>0</v>
      </c>
      <c r="BI49" s="29">
        <v>0</v>
      </c>
      <c r="BJ49" s="29">
        <v>0</v>
      </c>
      <c r="BK49" s="29">
        <v>0</v>
      </c>
      <c r="BL49" s="29">
        <v>0</v>
      </c>
      <c r="BM49" s="4" t="s">
        <v>197</v>
      </c>
      <c r="BN49" s="4"/>
      <c r="BO49" s="4" t="s">
        <v>198</v>
      </c>
      <c r="BP49" s="4"/>
    </row>
    <row r="50" spans="1:69" ht="63" x14ac:dyDescent="0.25">
      <c r="A50" s="10" t="s">
        <v>91</v>
      </c>
      <c r="B50" s="20" t="s">
        <v>82</v>
      </c>
      <c r="C50" s="11" t="s">
        <v>24</v>
      </c>
      <c r="D50" s="11" t="s">
        <v>56</v>
      </c>
      <c r="E50" s="13">
        <f t="shared" ref="E50" si="392">J50+O50+T50+Y50+AD50+AI50+AN50+AS50+AX50</f>
        <v>1462.7999999999997</v>
      </c>
      <c r="F50" s="13">
        <f t="shared" ref="F50" si="393">K50+P50+U50+Z50+AE50+AJ50+AO50+AT50+AY50</f>
        <v>0</v>
      </c>
      <c r="G50" s="13">
        <f t="shared" ref="G50" si="394">L50+Q50+V50+AA50+AF50+AK50+AP50+AU50+AZ50</f>
        <v>0</v>
      </c>
      <c r="H50" s="13">
        <f t="shared" ref="H50" si="395">M50+R50+W50+AB50+AG50+AL50+AQ50+AV50+BA50</f>
        <v>1462.7999999999997</v>
      </c>
      <c r="I50" s="13">
        <f t="shared" ref="I50" si="396">N50+S50+X50+AC50+AH50+AM50+AR50+AW50+BB50</f>
        <v>0</v>
      </c>
      <c r="J50" s="13">
        <f t="shared" ref="J50" si="397">M50</f>
        <v>1462.7999999999997</v>
      </c>
      <c r="K50" s="29">
        <v>0</v>
      </c>
      <c r="L50" s="29">
        <v>0</v>
      </c>
      <c r="M50" s="13">
        <f>2628.2-1165.4</f>
        <v>1462.7999999999997</v>
      </c>
      <c r="N50" s="29">
        <v>0</v>
      </c>
      <c r="O50" s="13">
        <f t="shared" ref="O50" si="398">R50</f>
        <v>0</v>
      </c>
      <c r="P50" s="29">
        <v>0</v>
      </c>
      <c r="Q50" s="29">
        <v>0</v>
      </c>
      <c r="R50" s="29">
        <v>0</v>
      </c>
      <c r="S50" s="29">
        <v>0</v>
      </c>
      <c r="T50" s="13">
        <f t="shared" ref="T50" si="399">W50</f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ref="Y50" si="400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01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02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03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04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05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06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07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94.5" x14ac:dyDescent="0.25">
      <c r="A51" s="10" t="s">
        <v>92</v>
      </c>
      <c r="B51" s="20" t="s">
        <v>121</v>
      </c>
      <c r="C51" s="11" t="s">
        <v>24</v>
      </c>
      <c r="D51" s="11" t="s">
        <v>56</v>
      </c>
      <c r="E51" s="13">
        <f t="shared" ref="E51" si="408">J51+O51+T51+Y51+AD51+AI51+AN51+AS51+AX51</f>
        <v>11500.4</v>
      </c>
      <c r="F51" s="13">
        <f t="shared" ref="F51" si="409">K51+P51+U51+Z51+AE51+AJ51+AO51+AT51+AY51</f>
        <v>0</v>
      </c>
      <c r="G51" s="13">
        <f t="shared" ref="G51" si="410">L51+Q51+V51+AA51+AF51+AK51+AP51+AU51+AZ51</f>
        <v>0</v>
      </c>
      <c r="H51" s="13">
        <f t="shared" ref="H51" si="411">M51+R51+W51+AB51+AG51+AL51+AQ51+AV51+BA51</f>
        <v>11500.4</v>
      </c>
      <c r="I51" s="13">
        <f t="shared" ref="I51" si="412">N51+S51+X51+AC51+AH51+AM51+AR51+AW51+BB51</f>
        <v>0</v>
      </c>
      <c r="J51" s="13">
        <f t="shared" ref="J51" si="413">M51</f>
        <v>0</v>
      </c>
      <c r="K51" s="29">
        <v>0</v>
      </c>
      <c r="L51" s="29">
        <v>0</v>
      </c>
      <c r="M51" s="13">
        <f>11500.4-11500.4</f>
        <v>0</v>
      </c>
      <c r="N51" s="29">
        <v>0</v>
      </c>
      <c r="O51" s="13">
        <f t="shared" ref="O51" si="414">R51</f>
        <v>11500.4</v>
      </c>
      <c r="P51" s="29">
        <v>0</v>
      </c>
      <c r="Q51" s="29">
        <v>0</v>
      </c>
      <c r="R51" s="36">
        <v>11500.4</v>
      </c>
      <c r="S51" s="29">
        <v>0</v>
      </c>
      <c r="T51" s="13">
        <f t="shared" ref="T51" si="415">W51</f>
        <v>0</v>
      </c>
      <c r="U51" s="29">
        <v>0</v>
      </c>
      <c r="V51" s="29">
        <v>0</v>
      </c>
      <c r="W51" s="29">
        <v>0</v>
      </c>
      <c r="X51" s="29">
        <v>0</v>
      </c>
      <c r="Y51" s="13">
        <f t="shared" ref="Y51" si="416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17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18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19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20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21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22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23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78.75" x14ac:dyDescent="0.25">
      <c r="A52" s="10" t="s">
        <v>111</v>
      </c>
      <c r="B52" s="20" t="s">
        <v>123</v>
      </c>
      <c r="C52" s="11" t="s">
        <v>24</v>
      </c>
      <c r="D52" s="11" t="s">
        <v>56</v>
      </c>
      <c r="E52" s="13">
        <f t="shared" ref="E52" si="424">J52+O52+T52+Y52+AD52+AI52+AN52+AS52+AX52</f>
        <v>16888.599999999999</v>
      </c>
      <c r="F52" s="13">
        <f t="shared" ref="F52" si="425">K52+P52+U52+Z52+AE52+AJ52+AO52+AT52+AY52</f>
        <v>0</v>
      </c>
      <c r="G52" s="13">
        <f t="shared" ref="G52" si="426">L52+Q52+V52+AA52+AF52+AK52+AP52+AU52+AZ52</f>
        <v>0</v>
      </c>
      <c r="H52" s="13">
        <f t="shared" ref="H52" si="427">M52+R52+W52+AB52+AG52+AL52+AQ52+AV52+BA52</f>
        <v>16888.599999999999</v>
      </c>
      <c r="I52" s="13">
        <f t="shared" ref="I52" si="428">N52+S52+X52+AC52+AH52+AM52+AR52+AW52+BB52</f>
        <v>0</v>
      </c>
      <c r="J52" s="13">
        <f t="shared" ref="J52" si="429">M52</f>
        <v>0</v>
      </c>
      <c r="K52" s="29">
        <v>0</v>
      </c>
      <c r="L52" s="29">
        <v>0</v>
      </c>
      <c r="M52" s="13">
        <f>17059.2-17059.2</f>
        <v>0</v>
      </c>
      <c r="N52" s="29">
        <v>0</v>
      </c>
      <c r="O52" s="13">
        <f t="shared" ref="O52" si="430">R52</f>
        <v>16888.599999999999</v>
      </c>
      <c r="P52" s="29">
        <v>0</v>
      </c>
      <c r="Q52" s="29">
        <v>0</v>
      </c>
      <c r="R52" s="36">
        <v>16888.599999999999</v>
      </c>
      <c r="S52" s="29">
        <v>0</v>
      </c>
      <c r="T52" s="13">
        <f t="shared" ref="T52" si="431">W52</f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" si="432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" si="433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" si="434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" si="435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" si="436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" si="437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" si="438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" si="439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63" x14ac:dyDescent="0.25">
      <c r="A53" s="10" t="s">
        <v>122</v>
      </c>
      <c r="B53" s="20" t="s">
        <v>125</v>
      </c>
      <c r="C53" s="11" t="s">
        <v>24</v>
      </c>
      <c r="D53" s="11" t="s">
        <v>56</v>
      </c>
      <c r="E53" s="13">
        <f t="shared" ref="E53" si="440">J53+O53+T53+Y53+AD53+AI53+AN53+AS53+AX53</f>
        <v>490</v>
      </c>
      <c r="F53" s="13">
        <f t="shared" ref="F53" si="441">K53+P53+U53+Z53+AE53+AJ53+AO53+AT53+AY53</f>
        <v>0</v>
      </c>
      <c r="G53" s="13">
        <f t="shared" ref="G53" si="442">L53+Q53+V53+AA53+AF53+AK53+AP53+AU53+AZ53</f>
        <v>0</v>
      </c>
      <c r="H53" s="13">
        <f t="shared" ref="H53" si="443">M53+R53+W53+AB53+AG53+AL53+AQ53+AV53+BA53</f>
        <v>490</v>
      </c>
      <c r="I53" s="13">
        <f t="shared" ref="I53" si="444">N53+S53+X53+AC53+AH53+AM53+AR53+AW53+BB53</f>
        <v>0</v>
      </c>
      <c r="J53" s="13">
        <f t="shared" ref="J53" si="445">M53</f>
        <v>490</v>
      </c>
      <c r="K53" s="29">
        <v>0</v>
      </c>
      <c r="L53" s="29">
        <v>0</v>
      </c>
      <c r="M53" s="13">
        <v>490</v>
      </c>
      <c r="N53" s="29">
        <v>0</v>
      </c>
      <c r="O53" s="13">
        <f t="shared" ref="O53" si="446">R53</f>
        <v>0</v>
      </c>
      <c r="P53" s="29">
        <v>0</v>
      </c>
      <c r="Q53" s="29">
        <v>0</v>
      </c>
      <c r="R53" s="29">
        <v>0</v>
      </c>
      <c r="S53" s="29">
        <v>0</v>
      </c>
      <c r="T53" s="13">
        <f t="shared" ref="T53" si="447">W53</f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ref="Y53" si="448">AB53</f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ref="AD53" si="449">AG53</f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ref="AI53" si="450">AL53</f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ref="AN53" si="451">AQ53</f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ref="AS53" si="452">AV53</f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ref="AX53" si="453">BA53</f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ref="BC53" si="454">BF53</f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ref="BH53" si="455">BK53</f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63" x14ac:dyDescent="0.25">
      <c r="A54" s="10" t="s">
        <v>124</v>
      </c>
      <c r="B54" s="20" t="s">
        <v>126</v>
      </c>
      <c r="C54" s="11" t="s">
        <v>24</v>
      </c>
      <c r="D54" s="11" t="s">
        <v>56</v>
      </c>
      <c r="E54" s="13">
        <f t="shared" ref="E54" si="456">J54+O54+T54+Y54+AD54+AI54+AN54+AS54+AX54</f>
        <v>10.6</v>
      </c>
      <c r="F54" s="13">
        <f t="shared" ref="F54" si="457">K54+P54+U54+Z54+AE54+AJ54+AO54+AT54+AY54</f>
        <v>0</v>
      </c>
      <c r="G54" s="13">
        <f t="shared" ref="G54" si="458">L54+Q54+V54+AA54+AF54+AK54+AP54+AU54+AZ54</f>
        <v>0</v>
      </c>
      <c r="H54" s="13">
        <f t="shared" ref="H54" si="459">M54+R54+W54+AB54+AG54+AL54+AQ54+AV54+BA54</f>
        <v>10.6</v>
      </c>
      <c r="I54" s="13">
        <f t="shared" ref="I54" si="460">N54+S54+X54+AC54+AH54+AM54+AR54+AW54+BB54</f>
        <v>0</v>
      </c>
      <c r="J54" s="13">
        <f t="shared" ref="J54" si="461">M54</f>
        <v>10.6</v>
      </c>
      <c r="K54" s="29">
        <v>0</v>
      </c>
      <c r="L54" s="29">
        <v>0</v>
      </c>
      <c r="M54" s="13">
        <v>10.6</v>
      </c>
      <c r="N54" s="29">
        <v>0</v>
      </c>
      <c r="O54" s="13">
        <f t="shared" ref="O54" si="462">R54</f>
        <v>0</v>
      </c>
      <c r="P54" s="29">
        <v>0</v>
      </c>
      <c r="Q54" s="29">
        <v>0</v>
      </c>
      <c r="R54" s="29">
        <v>0</v>
      </c>
      <c r="S54" s="29">
        <v>0</v>
      </c>
      <c r="T54" s="13">
        <f t="shared" ref="T54" si="463">W54</f>
        <v>0</v>
      </c>
      <c r="U54" s="29">
        <v>0</v>
      </c>
      <c r="V54" s="29">
        <v>0</v>
      </c>
      <c r="W54" s="29">
        <v>0</v>
      </c>
      <c r="X54" s="29">
        <v>0</v>
      </c>
      <c r="Y54" s="13">
        <f t="shared" ref="Y54" si="464">AB54</f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ref="AD54" si="465">AG54</f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ref="AI54" si="466">AL54</f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ref="AN54" si="467">AQ54</f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ref="AS54" si="468">AV54</f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ref="AX54" si="469">BA54</f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ref="BC54" si="470">BF54</f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ref="BH54" si="471">BK54</f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94.5" x14ac:dyDescent="0.25">
      <c r="A55" s="10" t="s">
        <v>134</v>
      </c>
      <c r="B55" s="20" t="s">
        <v>242</v>
      </c>
      <c r="C55" s="11" t="s">
        <v>24</v>
      </c>
      <c r="D55" s="11" t="s">
        <v>56</v>
      </c>
      <c r="E55" s="13">
        <f t="shared" ref="E55" si="472">J55+O55+T55+Y55+AD55+AI55+AN55+AS55+AX55</f>
        <v>10311.900000000001</v>
      </c>
      <c r="F55" s="13">
        <f t="shared" ref="F55" si="473">K55+P55+U55+Z55+AE55+AJ55+AO55+AT55+AY55</f>
        <v>0</v>
      </c>
      <c r="G55" s="13">
        <f t="shared" ref="G55" si="474">L55+Q55+V55+AA55+AF55+AK55+AP55+AU55+AZ55</f>
        <v>0</v>
      </c>
      <c r="H55" s="13">
        <f>M55+R55+W55+AB55+AG55+AL55+AQ55+AV55+BA55</f>
        <v>10311.900000000001</v>
      </c>
      <c r="I55" s="13">
        <f t="shared" ref="I55:I73" si="475">N55+S55+X55+AC55+AH55+AM55+AR55+AW55+BB55</f>
        <v>0</v>
      </c>
      <c r="J55" s="13">
        <f t="shared" ref="J55" si="476">M55</f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ref="O55" si="477">R55</f>
        <v>10311.900000000001</v>
      </c>
      <c r="P55" s="29">
        <v>0</v>
      </c>
      <c r="Q55" s="29">
        <v>0</v>
      </c>
      <c r="R55" s="36">
        <f>14575.6-4263.7</f>
        <v>10311.900000000001</v>
      </c>
      <c r="S55" s="29">
        <v>0</v>
      </c>
      <c r="T55" s="13">
        <f t="shared" ref="T55" si="478">W55</f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ref="Y55" si="479">AB55</f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ref="AD55" si="480">AG55</f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ref="AI55" si="481">AL55</f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ref="AN55" si="482">AQ55</f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ref="AS55" si="483">AV55</f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ref="AX55" si="484">BA55</f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ref="BC55" si="485">BF55</f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ref="BH55" si="486">BK55</f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47.25" x14ac:dyDescent="0.25">
      <c r="A56" s="10" t="s">
        <v>139</v>
      </c>
      <c r="B56" s="20" t="s">
        <v>147</v>
      </c>
      <c r="C56" s="11" t="s">
        <v>24</v>
      </c>
      <c r="D56" s="11" t="s">
        <v>56</v>
      </c>
      <c r="E56" s="13">
        <f t="shared" ref="E56" si="487">J56+O56+T56+Y56+AD56+AI56+AN56+AS56+AX56</f>
        <v>765.00000000000011</v>
      </c>
      <c r="F56" s="13">
        <f t="shared" ref="F56" si="488">K56+P56+U56+Z56+AE56+AJ56+AO56+AT56+AY56</f>
        <v>0</v>
      </c>
      <c r="G56" s="13">
        <f t="shared" ref="G56" si="489">L56+Q56+V56+AA56+AF56+AK56+AP56+AU56+AZ56</f>
        <v>0</v>
      </c>
      <c r="H56" s="13">
        <f t="shared" ref="H56" si="490">M56+R56+W56+AB56+AG56+AL56+AQ56+AV56+BA56</f>
        <v>765.00000000000011</v>
      </c>
      <c r="I56" s="13">
        <f t="shared" si="475"/>
        <v>0</v>
      </c>
      <c r="J56" s="13">
        <f t="shared" ref="J56" si="491">M56</f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ref="O56" si="492">R56</f>
        <v>765.00000000000011</v>
      </c>
      <c r="P56" s="29">
        <v>0</v>
      </c>
      <c r="Q56" s="29">
        <v>0</v>
      </c>
      <c r="R56" s="36">
        <f>1077.4-312.4</f>
        <v>765.00000000000011</v>
      </c>
      <c r="S56" s="29">
        <v>0</v>
      </c>
      <c r="T56" s="13">
        <f t="shared" ref="T56" si="493">W56</f>
        <v>0</v>
      </c>
      <c r="U56" s="29">
        <v>0</v>
      </c>
      <c r="V56" s="29">
        <v>0</v>
      </c>
      <c r="W56" s="29">
        <v>0</v>
      </c>
      <c r="X56" s="29">
        <v>0</v>
      </c>
      <c r="Y56" s="13">
        <f t="shared" ref="Y56" si="494">AB56</f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ref="AD56" si="495">AG56</f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ref="AI56" si="496">AL56</f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ref="AN56" si="497">AQ56</f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ref="AS56" si="498">AV56</f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ref="AX56" si="499">BA56</f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ref="BC56" si="500">BF56</f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ref="BH56" si="501">BK56</f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78.75" x14ac:dyDescent="0.25">
      <c r="A57" s="10" t="s">
        <v>149</v>
      </c>
      <c r="B57" s="20" t="s">
        <v>148</v>
      </c>
      <c r="C57" s="11" t="s">
        <v>24</v>
      </c>
      <c r="D57" s="11" t="s">
        <v>56</v>
      </c>
      <c r="E57" s="13">
        <f t="shared" ref="E57" si="502">J57+O57+T57+Y57+AD57+AI57+AN57+AS57+AX57</f>
        <v>4512.2000000000007</v>
      </c>
      <c r="F57" s="13">
        <f t="shared" ref="F57" si="503">K57+P57+U57+Z57+AE57+AJ57+AO57+AT57+AY57</f>
        <v>0</v>
      </c>
      <c r="G57" s="13">
        <f t="shared" ref="G57" si="504">L57+Q57+V57+AA57+AF57+AK57+AP57+AU57+AZ57</f>
        <v>0</v>
      </c>
      <c r="H57" s="13">
        <f>M57+R57+W57+AB57+AG57+AL57+AQ57+AV57+BA57</f>
        <v>4512.2000000000007</v>
      </c>
      <c r="I57" s="13">
        <f t="shared" si="475"/>
        <v>0</v>
      </c>
      <c r="J57" s="13">
        <f t="shared" ref="J57" si="505">M57</f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ref="O57" si="506">R57</f>
        <v>4512.2000000000007</v>
      </c>
      <c r="P57" s="29">
        <v>0</v>
      </c>
      <c r="Q57" s="29">
        <v>0</v>
      </c>
      <c r="R57" s="36">
        <f>6334.1-1586.9-235</f>
        <v>4512.2000000000007</v>
      </c>
      <c r="S57" s="29">
        <v>0</v>
      </c>
      <c r="T57" s="13">
        <f t="shared" ref="T57:T80" si="507">W57</f>
        <v>0</v>
      </c>
      <c r="U57" s="29">
        <v>0</v>
      </c>
      <c r="V57" s="29">
        <v>0</v>
      </c>
      <c r="W57" s="36">
        <f>235.6-235.6</f>
        <v>0</v>
      </c>
      <c r="X57" s="29">
        <v>0</v>
      </c>
      <c r="Y57" s="13">
        <f t="shared" ref="Y57" si="508">AB57</f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ref="AD57" si="509">AG57</f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ref="AI57" si="510">AL57</f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ref="AN57" si="511">AQ57</f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ref="AS57" si="512">AV57</f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ref="AX57" si="513">BA57</f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ref="BC57" si="514">BF57</f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ref="BH57" si="515">BK57</f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78.75" x14ac:dyDescent="0.25">
      <c r="A58" s="10" t="s">
        <v>178</v>
      </c>
      <c r="B58" s="72" t="s">
        <v>163</v>
      </c>
      <c r="C58" s="11" t="s">
        <v>24</v>
      </c>
      <c r="D58" s="11" t="s">
        <v>56</v>
      </c>
      <c r="E58" s="13">
        <f t="shared" ref="E58:E63" si="516">J58+O58+T58+Y58+AD58+AI58+AN58+AS58+AX58</f>
        <v>5963.4</v>
      </c>
      <c r="F58" s="13">
        <f t="shared" ref="F58:F63" si="517">K58+P58+U58+Z58+AE58+AJ58+AO58+AT58+AY58</f>
        <v>0</v>
      </c>
      <c r="G58" s="13">
        <f t="shared" ref="G58:G63" si="518">L58+Q58+V58+AA58+AF58+AK58+AP58+AU58+AZ58</f>
        <v>0</v>
      </c>
      <c r="H58" s="13">
        <f t="shared" ref="H58:H63" si="519">M58+R58+W58+AB58+AG58+AL58+AQ58+AV58+BA58</f>
        <v>5963.4</v>
      </c>
      <c r="I58" s="13">
        <f t="shared" si="475"/>
        <v>0</v>
      </c>
      <c r="J58" s="13">
        <f t="shared" ref="J58:J63" si="520">M58</f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ref="O58:O63" si="521">R58</f>
        <v>5963.4</v>
      </c>
      <c r="P58" s="29"/>
      <c r="Q58" s="29">
        <v>0</v>
      </c>
      <c r="R58" s="36">
        <f>8004.5-2041.1</f>
        <v>5963.4</v>
      </c>
      <c r="S58" s="29">
        <v>0</v>
      </c>
      <c r="T58" s="13">
        <f t="shared" si="507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ref="Y58:Y80" si="522">AB58</f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ref="AD58:AD80" si="523">AG58</f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ref="AI58:AI80" si="524">AL58</f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ref="AN58:AN80" si="525">AQ58</f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ref="AS58:AS80" si="526">AV58</f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ref="AX58:AX80" si="527">BA58</f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ref="BC58:BC80" si="528">BF58</f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ref="BH58:BH80" si="529">BK58</f>
        <v>0</v>
      </c>
      <c r="BI58" s="29">
        <v>0</v>
      </c>
      <c r="BJ58" s="29">
        <v>0</v>
      </c>
      <c r="BK58" s="29">
        <v>0</v>
      </c>
      <c r="BL58" s="29">
        <v>0</v>
      </c>
    </row>
    <row r="59" spans="1:69" ht="78.75" x14ac:dyDescent="0.25">
      <c r="A59" s="10" t="s">
        <v>179</v>
      </c>
      <c r="B59" s="72" t="s">
        <v>164</v>
      </c>
      <c r="C59" s="11" t="s">
        <v>24</v>
      </c>
      <c r="D59" s="11" t="s">
        <v>56</v>
      </c>
      <c r="E59" s="13">
        <f t="shared" si="516"/>
        <v>4764.2</v>
      </c>
      <c r="F59" s="13">
        <f t="shared" si="517"/>
        <v>0</v>
      </c>
      <c r="G59" s="13">
        <f t="shared" si="518"/>
        <v>0</v>
      </c>
      <c r="H59" s="13">
        <f t="shared" si="519"/>
        <v>4764.2</v>
      </c>
      <c r="I59" s="13">
        <f t="shared" si="475"/>
        <v>0</v>
      </c>
      <c r="J59" s="13">
        <f t="shared" si="520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521"/>
        <v>4764.2</v>
      </c>
      <c r="P59" s="29"/>
      <c r="Q59" s="29">
        <v>0</v>
      </c>
      <c r="R59" s="36">
        <f>5556-791.8</f>
        <v>4764.2</v>
      </c>
      <c r="S59" s="29">
        <v>0</v>
      </c>
      <c r="T59" s="13">
        <f t="shared" si="507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522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523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524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525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526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527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528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529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47.25" x14ac:dyDescent="0.25">
      <c r="A60" s="10" t="s">
        <v>180</v>
      </c>
      <c r="B60" s="72" t="s">
        <v>165</v>
      </c>
      <c r="C60" s="11" t="s">
        <v>24</v>
      </c>
      <c r="D60" s="11" t="s">
        <v>56</v>
      </c>
      <c r="E60" s="13">
        <f t="shared" si="516"/>
        <v>862.5</v>
      </c>
      <c r="F60" s="13">
        <f t="shared" si="517"/>
        <v>0</v>
      </c>
      <c r="G60" s="13">
        <f t="shared" si="518"/>
        <v>0</v>
      </c>
      <c r="H60" s="13">
        <f t="shared" si="519"/>
        <v>862.5</v>
      </c>
      <c r="I60" s="13">
        <f t="shared" si="475"/>
        <v>0</v>
      </c>
      <c r="J60" s="13">
        <f t="shared" si="520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521"/>
        <v>862.5</v>
      </c>
      <c r="P60" s="29"/>
      <c r="Q60" s="29">
        <v>0</v>
      </c>
      <c r="R60" s="36">
        <v>862.5</v>
      </c>
      <c r="S60" s="29">
        <v>0</v>
      </c>
      <c r="T60" s="13">
        <f t="shared" si="507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522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523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524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525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526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527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528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529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63" x14ac:dyDescent="0.25">
      <c r="A61" s="10" t="s">
        <v>181</v>
      </c>
      <c r="B61" s="72" t="s">
        <v>166</v>
      </c>
      <c r="C61" s="11" t="s">
        <v>24</v>
      </c>
      <c r="D61" s="11" t="s">
        <v>56</v>
      </c>
      <c r="E61" s="13">
        <f t="shared" si="516"/>
        <v>268.89999999999998</v>
      </c>
      <c r="F61" s="13">
        <f t="shared" si="517"/>
        <v>0</v>
      </c>
      <c r="G61" s="13">
        <f t="shared" si="518"/>
        <v>0</v>
      </c>
      <c r="H61" s="13">
        <f t="shared" si="519"/>
        <v>268.89999999999998</v>
      </c>
      <c r="I61" s="13">
        <f t="shared" si="475"/>
        <v>0</v>
      </c>
      <c r="J61" s="13">
        <f t="shared" si="520"/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si="521"/>
        <v>268.89999999999998</v>
      </c>
      <c r="P61" s="29"/>
      <c r="Q61" s="29">
        <v>0</v>
      </c>
      <c r="R61" s="36">
        <v>268.89999999999998</v>
      </c>
      <c r="S61" s="29">
        <v>0</v>
      </c>
      <c r="T61" s="13">
        <f t="shared" si="507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522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523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524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525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526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527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528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529"/>
        <v>0</v>
      </c>
      <c r="BI61" s="29">
        <v>0</v>
      </c>
      <c r="BJ61" s="29">
        <v>0</v>
      </c>
      <c r="BK61" s="29">
        <v>0</v>
      </c>
      <c r="BL61" s="29">
        <v>0</v>
      </c>
    </row>
    <row r="62" spans="1:69" ht="47.25" x14ac:dyDescent="0.25">
      <c r="A62" s="10" t="s">
        <v>182</v>
      </c>
      <c r="B62" s="72" t="s">
        <v>167</v>
      </c>
      <c r="C62" s="11" t="s">
        <v>24</v>
      </c>
      <c r="D62" s="11" t="s">
        <v>56</v>
      </c>
      <c r="E62" s="13">
        <f t="shared" si="516"/>
        <v>4644.7999999999993</v>
      </c>
      <c r="F62" s="13">
        <f t="shared" si="517"/>
        <v>0</v>
      </c>
      <c r="G62" s="13">
        <f t="shared" si="518"/>
        <v>0</v>
      </c>
      <c r="H62" s="13">
        <f t="shared" si="519"/>
        <v>4644.7999999999993</v>
      </c>
      <c r="I62" s="13">
        <f t="shared" si="475"/>
        <v>0</v>
      </c>
      <c r="J62" s="13">
        <f t="shared" si="520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521"/>
        <v>4644.7999999999993</v>
      </c>
      <c r="P62" s="29"/>
      <c r="Q62" s="29">
        <v>0</v>
      </c>
      <c r="R62" s="36">
        <f>6278.4-1633.6</f>
        <v>4644.7999999999993</v>
      </c>
      <c r="S62" s="29">
        <v>0</v>
      </c>
      <c r="T62" s="13">
        <f t="shared" si="507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522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523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524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525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526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527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528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529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47.25" x14ac:dyDescent="0.25">
      <c r="A63" s="10" t="s">
        <v>183</v>
      </c>
      <c r="B63" s="72" t="s">
        <v>168</v>
      </c>
      <c r="C63" s="11" t="s">
        <v>24</v>
      </c>
      <c r="D63" s="11" t="s">
        <v>56</v>
      </c>
      <c r="E63" s="13">
        <f t="shared" si="516"/>
        <v>1341.8</v>
      </c>
      <c r="F63" s="13">
        <f t="shared" si="517"/>
        <v>0</v>
      </c>
      <c r="G63" s="13">
        <f t="shared" si="518"/>
        <v>0</v>
      </c>
      <c r="H63" s="13">
        <f t="shared" si="519"/>
        <v>1341.8</v>
      </c>
      <c r="I63" s="13">
        <f t="shared" si="475"/>
        <v>0</v>
      </c>
      <c r="J63" s="13">
        <f t="shared" si="520"/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si="521"/>
        <v>1341.8</v>
      </c>
      <c r="P63" s="29"/>
      <c r="Q63" s="29">
        <v>0</v>
      </c>
      <c r="R63" s="36">
        <f>2885.1-1543.3</f>
        <v>1341.8</v>
      </c>
      <c r="S63" s="29">
        <v>0</v>
      </c>
      <c r="T63" s="13">
        <f t="shared" si="507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522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523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524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525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526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527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528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529"/>
        <v>0</v>
      </c>
      <c r="BI63" s="29">
        <v>0</v>
      </c>
      <c r="BJ63" s="29">
        <v>0</v>
      </c>
      <c r="BK63" s="29">
        <v>0</v>
      </c>
      <c r="BL63" s="29">
        <v>0</v>
      </c>
    </row>
    <row r="64" spans="1:69" ht="78.75" x14ac:dyDescent="0.25">
      <c r="A64" s="10" t="s">
        <v>184</v>
      </c>
      <c r="B64" s="72" t="s">
        <v>169</v>
      </c>
      <c r="C64" s="11" t="s">
        <v>24</v>
      </c>
      <c r="D64" s="11" t="s">
        <v>56</v>
      </c>
      <c r="E64" s="13">
        <f t="shared" ref="E64:E73" si="530">J64+O64+T64+Y64+AD64+AI64+AN64+AS64+AX64</f>
        <v>58.2</v>
      </c>
      <c r="F64" s="13">
        <f t="shared" ref="F64:F73" si="531">K64+P64+U64+Z64+AE64+AJ64+AO64+AT64+AY64</f>
        <v>0</v>
      </c>
      <c r="G64" s="13">
        <f t="shared" ref="G64:G73" si="532">L64+Q64+V64+AA64+AF64+AK64+AP64+AU64+AZ64</f>
        <v>0</v>
      </c>
      <c r="H64" s="13">
        <f t="shared" ref="H64:H71" si="533">M64+R64+W64+AB64+AG64+AL64+AQ64+AV64+BA64</f>
        <v>58.2</v>
      </c>
      <c r="I64" s="13">
        <f t="shared" si="475"/>
        <v>0</v>
      </c>
      <c r="J64" s="13">
        <f t="shared" ref="J64:J72" si="534">M64</f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ref="O64:O73" si="535">R64</f>
        <v>58.2</v>
      </c>
      <c r="P64" s="29"/>
      <c r="Q64" s="29">
        <v>0</v>
      </c>
      <c r="R64" s="36">
        <v>58.2</v>
      </c>
      <c r="S64" s="29">
        <v>0</v>
      </c>
      <c r="T64" s="13">
        <f t="shared" si="507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522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523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524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525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526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527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528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529"/>
        <v>0</v>
      </c>
      <c r="BI64" s="29">
        <v>0</v>
      </c>
      <c r="BJ64" s="29">
        <v>0</v>
      </c>
      <c r="BK64" s="29">
        <v>0</v>
      </c>
      <c r="BL64" s="29">
        <v>0</v>
      </c>
      <c r="BN64" s="1" t="s">
        <v>199</v>
      </c>
      <c r="BQ64" s="1" t="s">
        <v>200</v>
      </c>
    </row>
    <row r="65" spans="1:64" ht="63" x14ac:dyDescent="0.25">
      <c r="A65" s="10" t="s">
        <v>185</v>
      </c>
      <c r="B65" s="72" t="s">
        <v>170</v>
      </c>
      <c r="C65" s="11" t="s">
        <v>24</v>
      </c>
      <c r="D65" s="11" t="s">
        <v>56</v>
      </c>
      <c r="E65" s="13">
        <f t="shared" si="530"/>
        <v>5622.1</v>
      </c>
      <c r="F65" s="13">
        <f t="shared" si="531"/>
        <v>0</v>
      </c>
      <c r="G65" s="13">
        <f t="shared" si="532"/>
        <v>0</v>
      </c>
      <c r="H65" s="13">
        <f t="shared" si="533"/>
        <v>5622.1</v>
      </c>
      <c r="I65" s="13">
        <f t="shared" si="475"/>
        <v>0</v>
      </c>
      <c r="J65" s="13">
        <f t="shared" si="534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535"/>
        <v>5622.1</v>
      </c>
      <c r="P65" s="29"/>
      <c r="Q65" s="29">
        <v>0</v>
      </c>
      <c r="R65" s="36">
        <f>9035-3412.9</f>
        <v>5622.1</v>
      </c>
      <c r="S65" s="29">
        <v>0</v>
      </c>
      <c r="T65" s="13">
        <f t="shared" si="507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522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523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524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525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526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527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528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529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63" x14ac:dyDescent="0.25">
      <c r="A66" s="10" t="s">
        <v>186</v>
      </c>
      <c r="B66" s="72" t="s">
        <v>171</v>
      </c>
      <c r="C66" s="11" t="s">
        <v>24</v>
      </c>
      <c r="D66" s="11" t="s">
        <v>56</v>
      </c>
      <c r="E66" s="13">
        <f t="shared" si="530"/>
        <v>5857.3</v>
      </c>
      <c r="F66" s="13">
        <f t="shared" si="531"/>
        <v>0</v>
      </c>
      <c r="G66" s="13">
        <f t="shared" si="532"/>
        <v>0</v>
      </c>
      <c r="H66" s="13">
        <f t="shared" si="533"/>
        <v>5857.3</v>
      </c>
      <c r="I66" s="13">
        <f t="shared" si="475"/>
        <v>0</v>
      </c>
      <c r="J66" s="13">
        <f t="shared" si="534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535"/>
        <v>5857.3</v>
      </c>
      <c r="P66" s="29"/>
      <c r="Q66" s="29">
        <v>0</v>
      </c>
      <c r="R66" s="36">
        <f>4577+1280.3</f>
        <v>5857.3</v>
      </c>
      <c r="S66" s="29">
        <v>0</v>
      </c>
      <c r="T66" s="13">
        <f t="shared" si="507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522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523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524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525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526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527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528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529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63" x14ac:dyDescent="0.25">
      <c r="A67" s="10" t="s">
        <v>187</v>
      </c>
      <c r="B67" s="72" t="s">
        <v>172</v>
      </c>
      <c r="C67" s="11" t="s">
        <v>24</v>
      </c>
      <c r="D67" s="11" t="s">
        <v>56</v>
      </c>
      <c r="E67" s="13">
        <f t="shared" si="530"/>
        <v>5666.3</v>
      </c>
      <c r="F67" s="13">
        <f t="shared" si="531"/>
        <v>0</v>
      </c>
      <c r="G67" s="13">
        <f t="shared" si="532"/>
        <v>0</v>
      </c>
      <c r="H67" s="13">
        <f t="shared" si="533"/>
        <v>5666.3</v>
      </c>
      <c r="I67" s="13">
        <f t="shared" si="475"/>
        <v>0</v>
      </c>
      <c r="J67" s="13">
        <f t="shared" si="534"/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535"/>
        <v>5666.3</v>
      </c>
      <c r="P67" s="29"/>
      <c r="Q67" s="29">
        <v>0</v>
      </c>
      <c r="R67" s="36">
        <f>6509.3-843</f>
        <v>5666.3</v>
      </c>
      <c r="S67" s="29">
        <v>0</v>
      </c>
      <c r="T67" s="13">
        <f t="shared" si="507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522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523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524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525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526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527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528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529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8.75" x14ac:dyDescent="0.25">
      <c r="A68" s="10" t="s">
        <v>188</v>
      </c>
      <c r="B68" s="73" t="s">
        <v>173</v>
      </c>
      <c r="C68" s="11" t="s">
        <v>24</v>
      </c>
      <c r="D68" s="11" t="s">
        <v>56</v>
      </c>
      <c r="E68" s="13">
        <f t="shared" si="530"/>
        <v>435.9</v>
      </c>
      <c r="F68" s="13">
        <f t="shared" si="531"/>
        <v>0</v>
      </c>
      <c r="G68" s="13">
        <f t="shared" si="532"/>
        <v>0</v>
      </c>
      <c r="H68" s="13">
        <f t="shared" si="533"/>
        <v>435.9</v>
      </c>
      <c r="I68" s="13">
        <f t="shared" si="475"/>
        <v>0</v>
      </c>
      <c r="J68" s="13">
        <f t="shared" si="534"/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si="535"/>
        <v>435.9</v>
      </c>
      <c r="P68" s="29">
        <v>0</v>
      </c>
      <c r="Q68" s="29">
        <v>0</v>
      </c>
      <c r="R68" s="36">
        <v>435.9</v>
      </c>
      <c r="S68" s="29">
        <v>0</v>
      </c>
      <c r="T68" s="13">
        <f t="shared" si="507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522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523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524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525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526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527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528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529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78.75" x14ac:dyDescent="0.25">
      <c r="A69" s="10" t="s">
        <v>189</v>
      </c>
      <c r="B69" s="72" t="s">
        <v>174</v>
      </c>
      <c r="C69" s="11" t="s">
        <v>24</v>
      </c>
      <c r="D69" s="11" t="s">
        <v>56</v>
      </c>
      <c r="E69" s="13">
        <f t="shared" si="530"/>
        <v>243.3</v>
      </c>
      <c r="F69" s="13">
        <f t="shared" si="531"/>
        <v>0</v>
      </c>
      <c r="G69" s="13">
        <f t="shared" si="532"/>
        <v>0</v>
      </c>
      <c r="H69" s="13">
        <f t="shared" si="533"/>
        <v>243.3</v>
      </c>
      <c r="I69" s="13">
        <f t="shared" si="475"/>
        <v>0</v>
      </c>
      <c r="J69" s="13">
        <f t="shared" si="534"/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si="535"/>
        <v>243.3</v>
      </c>
      <c r="P69" s="29">
        <v>0</v>
      </c>
      <c r="Q69" s="29">
        <v>0</v>
      </c>
      <c r="R69" s="36">
        <v>243.3</v>
      </c>
      <c r="S69" s="29">
        <v>0</v>
      </c>
      <c r="T69" s="13">
        <f t="shared" si="507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522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523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524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525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526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527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528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529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78.75" x14ac:dyDescent="0.25">
      <c r="A70" s="10" t="s">
        <v>190</v>
      </c>
      <c r="B70" s="72" t="s">
        <v>175</v>
      </c>
      <c r="C70" s="11" t="s">
        <v>24</v>
      </c>
      <c r="D70" s="11" t="s">
        <v>56</v>
      </c>
      <c r="E70" s="13">
        <f t="shared" si="530"/>
        <v>238.7</v>
      </c>
      <c r="F70" s="13">
        <f t="shared" si="531"/>
        <v>0</v>
      </c>
      <c r="G70" s="13">
        <f t="shared" si="532"/>
        <v>0</v>
      </c>
      <c r="H70" s="13">
        <f t="shared" si="533"/>
        <v>238.7</v>
      </c>
      <c r="I70" s="13">
        <f t="shared" si="475"/>
        <v>0</v>
      </c>
      <c r="J70" s="13">
        <f t="shared" si="534"/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si="535"/>
        <v>238.7</v>
      </c>
      <c r="P70" s="29">
        <v>0</v>
      </c>
      <c r="Q70" s="29">
        <v>0</v>
      </c>
      <c r="R70" s="36">
        <v>238.7</v>
      </c>
      <c r="S70" s="29">
        <v>0</v>
      </c>
      <c r="T70" s="13">
        <f t="shared" si="507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522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523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524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525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526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527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528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529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8.75" x14ac:dyDescent="0.25">
      <c r="A71" s="10" t="s">
        <v>191</v>
      </c>
      <c r="B71" s="72" t="s">
        <v>176</v>
      </c>
      <c r="C71" s="11" t="s">
        <v>24</v>
      </c>
      <c r="D71" s="11" t="s">
        <v>56</v>
      </c>
      <c r="E71" s="13">
        <f t="shared" si="530"/>
        <v>185.3</v>
      </c>
      <c r="F71" s="13">
        <f t="shared" si="531"/>
        <v>0</v>
      </c>
      <c r="G71" s="13">
        <f t="shared" si="532"/>
        <v>0</v>
      </c>
      <c r="H71" s="13">
        <f t="shared" si="533"/>
        <v>185.3</v>
      </c>
      <c r="I71" s="13">
        <f t="shared" si="475"/>
        <v>0</v>
      </c>
      <c r="J71" s="13">
        <f t="shared" si="534"/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si="535"/>
        <v>185.3</v>
      </c>
      <c r="P71" s="29">
        <v>0</v>
      </c>
      <c r="Q71" s="29">
        <v>0</v>
      </c>
      <c r="R71" s="36">
        <v>185.3</v>
      </c>
      <c r="S71" s="29">
        <v>0</v>
      </c>
      <c r="T71" s="13">
        <f t="shared" si="507"/>
        <v>0</v>
      </c>
      <c r="U71" s="29">
        <v>0</v>
      </c>
      <c r="V71" s="29">
        <v>0</v>
      </c>
      <c r="W71" s="29">
        <v>0</v>
      </c>
      <c r="X71" s="29">
        <v>0</v>
      </c>
      <c r="Y71" s="13">
        <f t="shared" si="522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523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524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525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526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527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528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529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78.75" x14ac:dyDescent="0.25">
      <c r="A72" s="10" t="s">
        <v>192</v>
      </c>
      <c r="B72" s="72" t="s">
        <v>177</v>
      </c>
      <c r="C72" s="11" t="s">
        <v>24</v>
      </c>
      <c r="D72" s="11" t="s">
        <v>56</v>
      </c>
      <c r="E72" s="13">
        <f t="shared" si="530"/>
        <v>104.5</v>
      </c>
      <c r="F72" s="13">
        <f t="shared" si="531"/>
        <v>0</v>
      </c>
      <c r="G72" s="13">
        <f t="shared" si="532"/>
        <v>0</v>
      </c>
      <c r="H72" s="13">
        <f>M72+R72+W72+AB72+AG72+AL72+AQ72+AV72+BA72</f>
        <v>104.5</v>
      </c>
      <c r="I72" s="13">
        <f t="shared" si="475"/>
        <v>0</v>
      </c>
      <c r="J72" s="13">
        <f t="shared" si="534"/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si="535"/>
        <v>104.5</v>
      </c>
      <c r="P72" s="29">
        <v>0</v>
      </c>
      <c r="Q72" s="29">
        <v>0</v>
      </c>
      <c r="R72" s="36">
        <v>104.5</v>
      </c>
      <c r="S72" s="29">
        <v>0</v>
      </c>
      <c r="T72" s="13">
        <f t="shared" si="507"/>
        <v>0</v>
      </c>
      <c r="U72" s="29">
        <v>0</v>
      </c>
      <c r="V72" s="29">
        <v>0</v>
      </c>
      <c r="W72" s="29">
        <v>0</v>
      </c>
      <c r="X72" s="29">
        <v>0</v>
      </c>
      <c r="Y72" s="13">
        <f t="shared" si="522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523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524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525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526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527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528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529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94.5" x14ac:dyDescent="0.25">
      <c r="A73" s="10" t="s">
        <v>193</v>
      </c>
      <c r="B73" s="72" t="s">
        <v>196</v>
      </c>
      <c r="C73" s="11" t="s">
        <v>24</v>
      </c>
      <c r="D73" s="11" t="s">
        <v>56</v>
      </c>
      <c r="E73" s="13">
        <f t="shared" si="530"/>
        <v>118.3</v>
      </c>
      <c r="F73" s="13">
        <f t="shared" si="531"/>
        <v>0</v>
      </c>
      <c r="G73" s="13">
        <f t="shared" si="532"/>
        <v>0</v>
      </c>
      <c r="H73" s="13">
        <f t="shared" ref="H73" si="536">M73+R73+W73+AB73+AG73+AL73+AQ73+AV73+BA73</f>
        <v>118.3</v>
      </c>
      <c r="I73" s="13">
        <f t="shared" si="475"/>
        <v>0</v>
      </c>
      <c r="J73" s="13">
        <f t="shared" ref="J73" si="537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si="535"/>
        <v>118.3</v>
      </c>
      <c r="P73" s="29">
        <v>0</v>
      </c>
      <c r="Q73" s="29">
        <v>0</v>
      </c>
      <c r="R73" s="36">
        <v>118.3</v>
      </c>
      <c r="S73" s="29">
        <v>0</v>
      </c>
      <c r="T73" s="13">
        <f t="shared" si="507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522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523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524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525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526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527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528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529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78.75" x14ac:dyDescent="0.25">
      <c r="A74" s="10" t="s">
        <v>194</v>
      </c>
      <c r="B74" s="72" t="s">
        <v>202</v>
      </c>
      <c r="C74" s="11" t="s">
        <v>24</v>
      </c>
      <c r="D74" s="11" t="s">
        <v>56</v>
      </c>
      <c r="E74" s="13">
        <f t="shared" ref="E74" si="538">J74+O74+T74+Y74+AD74+AI74+AN74+AS74+AX74</f>
        <v>858.8</v>
      </c>
      <c r="F74" s="13">
        <f t="shared" ref="F74" si="539">K74+P74+U74+Z74+AE74+AJ74+AO74+AT74+AY74</f>
        <v>0</v>
      </c>
      <c r="G74" s="13">
        <f t="shared" ref="G74" si="540">L74+Q74+V74+AA74+AF74+AK74+AP74+AU74+AZ74</f>
        <v>0</v>
      </c>
      <c r="H74" s="13">
        <f t="shared" ref="H74" si="541">M74+R74+W74+AB74+AG74+AL74+AQ74+AV74+BA74</f>
        <v>858.8</v>
      </c>
      <c r="I74" s="13">
        <f t="shared" ref="I74" si="542">N74+S74+X74+AC74+AH74+AM74+AR74+AW74+BB74</f>
        <v>0</v>
      </c>
      <c r="J74" s="13">
        <f t="shared" ref="J74" si="543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" si="544">R74</f>
        <v>858.8</v>
      </c>
      <c r="P74" s="29">
        <v>0</v>
      </c>
      <c r="Q74" s="29">
        <v>0</v>
      </c>
      <c r="R74" s="36">
        <v>858.8</v>
      </c>
      <c r="S74" s="29">
        <v>0</v>
      </c>
      <c r="T74" s="13">
        <f t="shared" si="507"/>
        <v>0</v>
      </c>
      <c r="U74" s="29">
        <v>0</v>
      </c>
      <c r="V74" s="29">
        <v>0</v>
      </c>
      <c r="W74" s="29">
        <v>0</v>
      </c>
      <c r="X74" s="29">
        <v>0</v>
      </c>
      <c r="Y74" s="13">
        <f t="shared" si="522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523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524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525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526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527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528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529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78.75" x14ac:dyDescent="0.25">
      <c r="A75" s="10" t="s">
        <v>195</v>
      </c>
      <c r="B75" s="72" t="s">
        <v>203</v>
      </c>
      <c r="C75" s="11" t="s">
        <v>24</v>
      </c>
      <c r="D75" s="11" t="s">
        <v>56</v>
      </c>
      <c r="E75" s="13">
        <f t="shared" ref="E75" si="545">J75+O75+T75+Y75+AD75+AI75+AN75+AS75+AX75</f>
        <v>899.19999999999993</v>
      </c>
      <c r="F75" s="13">
        <f t="shared" ref="F75" si="546">K75+P75+U75+Z75+AE75+AJ75+AO75+AT75+AY75</f>
        <v>0</v>
      </c>
      <c r="G75" s="13">
        <f t="shared" ref="G75" si="547">L75+Q75+V75+AA75+AF75+AK75+AP75+AU75+AZ75</f>
        <v>0</v>
      </c>
      <c r="H75" s="13">
        <f t="shared" ref="H75" si="548">M75+R75+W75+AB75+AG75+AL75+AQ75+AV75+BA75</f>
        <v>899.19999999999993</v>
      </c>
      <c r="I75" s="13">
        <f t="shared" ref="I75" si="549">N75+S75+X75+AC75+AH75+AM75+AR75+AW75+BB75</f>
        <v>0</v>
      </c>
      <c r="J75" s="13">
        <f t="shared" ref="J75" si="550">M75</f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ref="O75" si="551">R75</f>
        <v>899.19999999999993</v>
      </c>
      <c r="P75" s="29">
        <v>0</v>
      </c>
      <c r="Q75" s="29">
        <v>0</v>
      </c>
      <c r="R75" s="36">
        <f>964.9-65.7</f>
        <v>899.19999999999993</v>
      </c>
      <c r="S75" s="29">
        <v>0</v>
      </c>
      <c r="T75" s="13">
        <f t="shared" si="507"/>
        <v>0</v>
      </c>
      <c r="U75" s="29">
        <v>0</v>
      </c>
      <c r="V75" s="29">
        <v>0</v>
      </c>
      <c r="W75" s="29">
        <v>0</v>
      </c>
      <c r="X75" s="29">
        <v>0</v>
      </c>
      <c r="Y75" s="13">
        <f t="shared" si="522"/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si="523"/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si="524"/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si="525"/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si="526"/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si="527"/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si="528"/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si="529"/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63" x14ac:dyDescent="0.25">
      <c r="A76" s="10" t="s">
        <v>201</v>
      </c>
      <c r="B76" s="72" t="s">
        <v>213</v>
      </c>
      <c r="C76" s="11" t="s">
        <v>24</v>
      </c>
      <c r="D76" s="11" t="s">
        <v>56</v>
      </c>
      <c r="E76" s="13">
        <f t="shared" ref="E76" si="552">J76+O76+T76+Y76+AD76+AI76+AN76+AS76+AX76</f>
        <v>1069.0999999999999</v>
      </c>
      <c r="F76" s="13">
        <f t="shared" ref="F76" si="553">K76+P76+U76+Z76+AE76+AJ76+AO76+AT76+AY76</f>
        <v>0</v>
      </c>
      <c r="G76" s="13">
        <f t="shared" ref="G76" si="554">L76+Q76+V76+AA76+AF76+AK76+AP76+AU76+AZ76</f>
        <v>0</v>
      </c>
      <c r="H76" s="13">
        <f t="shared" ref="H76" si="555">M76+R76+W76+AB76+AG76+AL76+AQ76+AV76+BA76</f>
        <v>1069.0999999999999</v>
      </c>
      <c r="I76" s="13">
        <f t="shared" ref="I76" si="556">N76+S76+X76+AC76+AH76+AM76+AR76+AW76+BB76</f>
        <v>0</v>
      </c>
      <c r="J76" s="13">
        <f t="shared" ref="J76" si="557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" si="558">R76</f>
        <v>1069.0999999999999</v>
      </c>
      <c r="P76" s="29">
        <v>0</v>
      </c>
      <c r="Q76" s="29">
        <v>0</v>
      </c>
      <c r="R76" s="36">
        <v>1069.0999999999999</v>
      </c>
      <c r="S76" s="29">
        <v>0</v>
      </c>
      <c r="T76" s="13">
        <f t="shared" si="507"/>
        <v>0</v>
      </c>
      <c r="U76" s="29">
        <v>0</v>
      </c>
      <c r="V76" s="29">
        <v>0</v>
      </c>
      <c r="W76" s="29">
        <v>0</v>
      </c>
      <c r="X76" s="29">
        <v>0</v>
      </c>
      <c r="Y76" s="13">
        <f t="shared" si="522"/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si="523"/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si="524"/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si="525"/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si="526"/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si="527"/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si="528"/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si="529"/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78.75" x14ac:dyDescent="0.25">
      <c r="A77" s="10" t="s">
        <v>204</v>
      </c>
      <c r="B77" s="72" t="s">
        <v>264</v>
      </c>
      <c r="C77" s="11" t="s">
        <v>24</v>
      </c>
      <c r="D77" s="11" t="s">
        <v>56</v>
      </c>
      <c r="E77" s="13">
        <f t="shared" ref="E77:E78" si="559">J77+O77+T77+Y77+AD77+AI77+AN77+AS77+AX77</f>
        <v>405.2</v>
      </c>
      <c r="F77" s="13">
        <f t="shared" ref="F77:F78" si="560">K77+P77+U77+Z77+AE77+AJ77+AO77+AT77+AY77</f>
        <v>0</v>
      </c>
      <c r="G77" s="13">
        <f t="shared" ref="G77:G78" si="561">L77+Q77+V77+AA77+AF77+AK77+AP77+AU77+AZ77</f>
        <v>0</v>
      </c>
      <c r="H77" s="13">
        <f t="shared" ref="H77:H78" si="562">M77+R77+W77+AB77+AG77+AL77+AQ77+AV77+BA77</f>
        <v>405.2</v>
      </c>
      <c r="I77" s="13">
        <f t="shared" ref="I77:I78" si="563">N77+S77+X77+AC77+AH77+AM77+AR77+AW77+BB77</f>
        <v>0</v>
      </c>
      <c r="J77" s="13">
        <f t="shared" ref="J77:J78" si="564">M77</f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ref="O77:O78" si="565">R77</f>
        <v>0</v>
      </c>
      <c r="P77" s="29">
        <v>0</v>
      </c>
      <c r="Q77" s="29">
        <v>0</v>
      </c>
      <c r="R77" s="36">
        <f>405.2-405.2</f>
        <v>0</v>
      </c>
      <c r="S77" s="29">
        <v>0</v>
      </c>
      <c r="T77" s="13">
        <f t="shared" si="507"/>
        <v>405.2</v>
      </c>
      <c r="U77" s="29">
        <v>0</v>
      </c>
      <c r="V77" s="29">
        <v>0</v>
      </c>
      <c r="W77" s="36">
        <v>405.2</v>
      </c>
      <c r="X77" s="29">
        <v>0</v>
      </c>
      <c r="Y77" s="13">
        <f t="shared" si="522"/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si="523"/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si="524"/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si="525"/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si="526"/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si="527"/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si="528"/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si="529"/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78.75" x14ac:dyDescent="0.25">
      <c r="A78" s="10" t="s">
        <v>210</v>
      </c>
      <c r="B78" s="72" t="s">
        <v>265</v>
      </c>
      <c r="C78" s="11" t="s">
        <v>24</v>
      </c>
      <c r="D78" s="11" t="s">
        <v>56</v>
      </c>
      <c r="E78" s="13">
        <f t="shared" si="559"/>
        <v>408.8</v>
      </c>
      <c r="F78" s="13">
        <f t="shared" si="560"/>
        <v>0</v>
      </c>
      <c r="G78" s="13">
        <f t="shared" si="561"/>
        <v>0</v>
      </c>
      <c r="H78" s="13">
        <f t="shared" si="562"/>
        <v>408.8</v>
      </c>
      <c r="I78" s="13">
        <f t="shared" si="563"/>
        <v>0</v>
      </c>
      <c r="J78" s="13">
        <f t="shared" si="564"/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si="565"/>
        <v>0</v>
      </c>
      <c r="P78" s="29">
        <v>0</v>
      </c>
      <c r="Q78" s="29">
        <v>0</v>
      </c>
      <c r="R78" s="36">
        <f>408.8-408.8</f>
        <v>0</v>
      </c>
      <c r="S78" s="29">
        <v>0</v>
      </c>
      <c r="T78" s="13">
        <f t="shared" si="507"/>
        <v>408.8</v>
      </c>
      <c r="U78" s="29">
        <v>0</v>
      </c>
      <c r="V78" s="29">
        <v>0</v>
      </c>
      <c r="W78" s="36">
        <v>408.8</v>
      </c>
      <c r="X78" s="29">
        <v>0</v>
      </c>
      <c r="Y78" s="13">
        <f t="shared" si="522"/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si="523"/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si="524"/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si="525"/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si="526"/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si="527"/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si="528"/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si="529"/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63" x14ac:dyDescent="0.25">
      <c r="A79" s="10" t="s">
        <v>218</v>
      </c>
      <c r="B79" s="72" t="s">
        <v>228</v>
      </c>
      <c r="C79" s="11" t="s">
        <v>24</v>
      </c>
      <c r="D79" s="11" t="s">
        <v>56</v>
      </c>
      <c r="E79" s="13">
        <f t="shared" ref="E79" si="566">J79+O79+T79+Y79+AD79+AI79+AN79+AS79+AX79</f>
        <v>108.3</v>
      </c>
      <c r="F79" s="13">
        <f t="shared" ref="F79" si="567">K79+P79+U79+Z79+AE79+AJ79+AO79+AT79+AY79</f>
        <v>0</v>
      </c>
      <c r="G79" s="13">
        <f t="shared" ref="G79" si="568">L79+Q79+V79+AA79+AF79+AK79+AP79+AU79+AZ79</f>
        <v>0</v>
      </c>
      <c r="H79" s="13">
        <f t="shared" ref="H79" si="569">M79+R79+W79+AB79+AG79+AL79+AQ79+AV79+BA79</f>
        <v>108.3</v>
      </c>
      <c r="I79" s="13">
        <f t="shared" ref="I79" si="570">N79+S79+X79+AC79+AH79+AM79+AR79+AW79+BB79</f>
        <v>0</v>
      </c>
      <c r="J79" s="13">
        <f t="shared" ref="J79" si="571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572">R79</f>
        <v>108.3</v>
      </c>
      <c r="P79" s="29">
        <v>0</v>
      </c>
      <c r="Q79" s="29">
        <v>0</v>
      </c>
      <c r="R79" s="36">
        <v>108.3</v>
      </c>
      <c r="S79" s="29">
        <v>0</v>
      </c>
      <c r="T79" s="13">
        <f t="shared" si="507"/>
        <v>0</v>
      </c>
      <c r="U79" s="29">
        <v>0</v>
      </c>
      <c r="V79" s="29">
        <v>0</v>
      </c>
      <c r="W79" s="29">
        <v>0</v>
      </c>
      <c r="X79" s="29">
        <v>0</v>
      </c>
      <c r="Y79" s="13">
        <f t="shared" si="522"/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si="523"/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si="524"/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si="525"/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si="526"/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si="527"/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si="528"/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si="529"/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63" x14ac:dyDescent="0.25">
      <c r="A80" s="10" t="s">
        <v>219</v>
      </c>
      <c r="B80" s="72" t="s">
        <v>266</v>
      </c>
      <c r="C80" s="11" t="s">
        <v>24</v>
      </c>
      <c r="D80" s="11" t="s">
        <v>56</v>
      </c>
      <c r="E80" s="13">
        <f t="shared" ref="E80" si="573">J80+O80+T80+Y80+AD80+AI80+AN80+AS80+AX80</f>
        <v>3273.9</v>
      </c>
      <c r="F80" s="13">
        <f t="shared" ref="F80" si="574">K80+P80+U80+Z80+AE80+AJ80+AO80+AT80+AY80</f>
        <v>0</v>
      </c>
      <c r="G80" s="13">
        <f t="shared" ref="G80" si="575">L80+Q80+V80+AA80+AF80+AK80+AP80+AU80+AZ80</f>
        <v>0</v>
      </c>
      <c r="H80" s="13">
        <f t="shared" ref="H80" si="576">M80+R80+W80+AB80+AG80+AL80+AQ80+AV80+BA80</f>
        <v>3273.9</v>
      </c>
      <c r="I80" s="13">
        <f t="shared" ref="I80" si="577">N80+S80+X80+AC80+AH80+AM80+AR80+AW80+BB80</f>
        <v>0</v>
      </c>
      <c r="J80" s="13">
        <f t="shared" ref="J80" si="578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579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si="507"/>
        <v>3273.9</v>
      </c>
      <c r="U80" s="29">
        <v>0</v>
      </c>
      <c r="V80" s="29">
        <v>0</v>
      </c>
      <c r="W80" s="36">
        <v>3273.9</v>
      </c>
      <c r="X80" s="29">
        <v>0</v>
      </c>
      <c r="Y80" s="13">
        <f t="shared" si="522"/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si="523"/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si="524"/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si="525"/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si="526"/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si="527"/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si="528"/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si="529"/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78.75" x14ac:dyDescent="0.25">
      <c r="A81" s="10" t="s">
        <v>229</v>
      </c>
      <c r="B81" s="72" t="s">
        <v>267</v>
      </c>
      <c r="C81" s="11" t="s">
        <v>24</v>
      </c>
      <c r="D81" s="11" t="s">
        <v>56</v>
      </c>
      <c r="E81" s="13">
        <f t="shared" ref="E81" si="580">J81+O81+T81+Y81+AD81+AI81+AN81+AS81+AX81</f>
        <v>1791.9</v>
      </c>
      <c r="F81" s="13">
        <f t="shared" ref="F81" si="581">K81+P81+U81+Z81+AE81+AJ81+AO81+AT81+AY81</f>
        <v>0</v>
      </c>
      <c r="G81" s="13">
        <f t="shared" ref="G81" si="582">L81+Q81+V81+AA81+AF81+AK81+AP81+AU81+AZ81</f>
        <v>0</v>
      </c>
      <c r="H81" s="13">
        <f t="shared" ref="H81" si="583">M81+R81+W81+AB81+AG81+AL81+AQ81+AV81+BA81</f>
        <v>1791.9</v>
      </c>
      <c r="I81" s="13">
        <f t="shared" ref="I81" si="584">N81+S81+X81+AC81+AH81+AM81+AR81+AW81+BB81</f>
        <v>0</v>
      </c>
      <c r="J81" s="13">
        <f t="shared" ref="J81" si="585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586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587">W81</f>
        <v>1791.9</v>
      </c>
      <c r="U81" s="29">
        <v>0</v>
      </c>
      <c r="V81" s="29">
        <v>0</v>
      </c>
      <c r="W81" s="36">
        <v>1791.9</v>
      </c>
      <c r="X81" s="29">
        <v>0</v>
      </c>
      <c r="Y81" s="13">
        <f t="shared" ref="Y81" si="588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589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590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591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592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593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594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595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78.75" x14ac:dyDescent="0.25">
      <c r="A82" s="10" t="s">
        <v>231</v>
      </c>
      <c r="B82" s="72" t="s">
        <v>230</v>
      </c>
      <c r="C82" s="11" t="s">
        <v>24</v>
      </c>
      <c r="D82" s="11" t="s">
        <v>56</v>
      </c>
      <c r="E82" s="13">
        <f t="shared" ref="E82" si="596">J82+O82+T82+Y82+AD82+AI82+AN82+AS82+AX82</f>
        <v>1260.0999999999999</v>
      </c>
      <c r="F82" s="13">
        <f t="shared" ref="F82" si="597">K82+P82+U82+Z82+AE82+AJ82+AO82+AT82+AY82</f>
        <v>0</v>
      </c>
      <c r="G82" s="13">
        <f t="shared" ref="G82" si="598">L82+Q82+V82+AA82+AF82+AK82+AP82+AU82+AZ82</f>
        <v>0</v>
      </c>
      <c r="H82" s="13">
        <f t="shared" ref="H82" si="599">M82+R82+W82+AB82+AG82+AL82+AQ82+AV82+BA82</f>
        <v>1260.0999999999999</v>
      </c>
      <c r="I82" s="13">
        <f t="shared" ref="I82" si="600">N82+S82+X82+AC82+AH82+AM82+AR82+AW82+BB82</f>
        <v>0</v>
      </c>
      <c r="J82" s="13">
        <f t="shared" ref="J82" si="601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02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" si="603">W82</f>
        <v>1260.0999999999999</v>
      </c>
      <c r="U82" s="29">
        <v>0</v>
      </c>
      <c r="V82" s="29">
        <v>0</v>
      </c>
      <c r="W82" s="36">
        <f>1551.6-291.5</f>
        <v>1260.0999999999999</v>
      </c>
      <c r="X82" s="29">
        <v>0</v>
      </c>
      <c r="Y82" s="13">
        <f t="shared" ref="Y82" si="604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05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06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07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08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09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10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11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110.25" x14ac:dyDescent="0.25">
      <c r="A83" s="10" t="s">
        <v>232</v>
      </c>
      <c r="B83" s="72" t="s">
        <v>360</v>
      </c>
      <c r="C83" s="11" t="s">
        <v>24</v>
      </c>
      <c r="D83" s="11" t="s">
        <v>56</v>
      </c>
      <c r="E83" s="13">
        <f t="shared" ref="E83" si="612">J83+O83+T83+Y83+AD83+AI83+AN83+AS83+AX83</f>
        <v>1488.3999999999999</v>
      </c>
      <c r="F83" s="13">
        <f t="shared" ref="F83" si="613">K83+P83+U83+Z83+AE83+AJ83+AO83+AT83+AY83</f>
        <v>0</v>
      </c>
      <c r="G83" s="13">
        <f t="shared" ref="G83" si="614">L83+Q83+V83+AA83+AF83+AK83+AP83+AU83+AZ83</f>
        <v>0</v>
      </c>
      <c r="H83" s="13">
        <f t="shared" ref="H83" si="615">M83+R83+W83+AB83+AG83+AL83+AQ83+AV83+BA83</f>
        <v>1488.3999999999999</v>
      </c>
      <c r="I83" s="13">
        <f t="shared" ref="I83" si="616">N83+S83+X83+AC83+AH83+AM83+AR83+AW83+BB83</f>
        <v>0</v>
      </c>
      <c r="J83" s="13">
        <f t="shared" ref="J83" si="617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18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19">W83</f>
        <v>1488.3999999999999</v>
      </c>
      <c r="U83" s="29">
        <v>0</v>
      </c>
      <c r="V83" s="29">
        <v>0</v>
      </c>
      <c r="W83" s="36">
        <f>1568.3-79.9</f>
        <v>1488.3999999999999</v>
      </c>
      <c r="X83" s="29">
        <v>0</v>
      </c>
      <c r="Y83" s="13">
        <f t="shared" ref="Y83" si="620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21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22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23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24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25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26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27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110.25" x14ac:dyDescent="0.25">
      <c r="A84" s="10" t="s">
        <v>233</v>
      </c>
      <c r="B84" s="72" t="s">
        <v>361</v>
      </c>
      <c r="C84" s="11" t="s">
        <v>24</v>
      </c>
      <c r="D84" s="11" t="s">
        <v>56</v>
      </c>
      <c r="E84" s="13">
        <f t="shared" ref="E84" si="628">J84+O84+T84+Y84+AD84+AI84+AN84+AS84+AX84</f>
        <v>1488.3999999999999</v>
      </c>
      <c r="F84" s="13">
        <f t="shared" ref="F84" si="629">K84+P84+U84+Z84+AE84+AJ84+AO84+AT84+AY84</f>
        <v>0</v>
      </c>
      <c r="G84" s="13">
        <f t="shared" ref="G84" si="630">L84+Q84+V84+AA84+AF84+AK84+AP84+AU84+AZ84</f>
        <v>0</v>
      </c>
      <c r="H84" s="13">
        <f t="shared" ref="H84" si="631">M84+R84+W84+AB84+AG84+AL84+AQ84+AV84+BA84</f>
        <v>1488.3999999999999</v>
      </c>
      <c r="I84" s="13">
        <f t="shared" ref="I84" si="632">N84+S84+X84+AC84+AH84+AM84+AR84+AW84+BB84</f>
        <v>0</v>
      </c>
      <c r="J84" s="13">
        <f t="shared" ref="J84" si="633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" si="634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" si="635">W84</f>
        <v>1488.3999999999999</v>
      </c>
      <c r="U84" s="29">
        <v>0</v>
      </c>
      <c r="V84" s="29">
        <v>0</v>
      </c>
      <c r="W84" s="36">
        <f>1568.3-79.9</f>
        <v>1488.3999999999999</v>
      </c>
      <c r="X84" s="29">
        <v>0</v>
      </c>
      <c r="Y84" s="13">
        <f t="shared" ref="Y84" si="636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" si="637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" si="638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" si="639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" si="640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" si="641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" si="642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" si="643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110.25" x14ac:dyDescent="0.25">
      <c r="A85" s="10" t="s">
        <v>234</v>
      </c>
      <c r="B85" s="72" t="s">
        <v>362</v>
      </c>
      <c r="C85" s="11" t="s">
        <v>24</v>
      </c>
      <c r="D85" s="11" t="s">
        <v>56</v>
      </c>
      <c r="E85" s="13">
        <f t="shared" ref="E85" si="644">J85+O85+T85+Y85+AD85+AI85+AN85+AS85+AX85</f>
        <v>1488.3999999999999</v>
      </c>
      <c r="F85" s="13">
        <f t="shared" ref="F85" si="645">K85+P85+U85+Z85+AE85+AJ85+AO85+AT85+AY85</f>
        <v>0</v>
      </c>
      <c r="G85" s="13">
        <f t="shared" ref="G85" si="646">L85+Q85+V85+AA85+AF85+AK85+AP85+AU85+AZ85</f>
        <v>0</v>
      </c>
      <c r="H85" s="13">
        <f t="shared" ref="H85" si="647">M85+R85+W85+AB85+AG85+AL85+AQ85+AV85+BA85</f>
        <v>1488.3999999999999</v>
      </c>
      <c r="I85" s="13">
        <f t="shared" ref="I85" si="648">N85+S85+X85+AC85+AH85+AM85+AR85+AW85+BB85</f>
        <v>0</v>
      </c>
      <c r="J85" s="13">
        <f t="shared" ref="J85" si="649">M85</f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ref="O85" si="650">R85</f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ref="T85" si="651">W85</f>
        <v>1488.3999999999999</v>
      </c>
      <c r="U85" s="29">
        <v>0</v>
      </c>
      <c r="V85" s="29">
        <v>0</v>
      </c>
      <c r="W85" s="36">
        <f>1563.6-75.2</f>
        <v>1488.3999999999999</v>
      </c>
      <c r="X85" s="29">
        <v>0</v>
      </c>
      <c r="Y85" s="13">
        <f t="shared" ref="Y85" si="652">AB85</f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ref="AD85" si="653">AG85</f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ref="AI85" si="654">AL85</f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ref="AN85" si="655">AQ85</f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ref="AS85" si="656">AV85</f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ref="AX85" si="657">BA85</f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ref="BC85" si="658">BF85</f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ref="BH85" si="659">BK85</f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60.75" customHeight="1" x14ac:dyDescent="0.25">
      <c r="A86" s="10" t="s">
        <v>235</v>
      </c>
      <c r="B86" s="72" t="s">
        <v>268</v>
      </c>
      <c r="C86" s="11" t="s">
        <v>24</v>
      </c>
      <c r="D86" s="11" t="s">
        <v>56</v>
      </c>
      <c r="E86" s="13">
        <f t="shared" ref="E86" si="660">J86+O86+T86+Y86+AD86+AI86+AN86+AS86+AX86</f>
        <v>2575</v>
      </c>
      <c r="F86" s="13">
        <f t="shared" ref="F86" si="661">K86+P86+U86+Z86+AE86+AJ86+AO86+AT86+AY86</f>
        <v>0</v>
      </c>
      <c r="G86" s="13">
        <f t="shared" ref="G86" si="662">L86+Q86+V86+AA86+AF86+AK86+AP86+AU86+AZ86</f>
        <v>0</v>
      </c>
      <c r="H86" s="13">
        <f t="shared" ref="H86" si="663">M86+R86+W86+AB86+AG86+AL86+AQ86+AV86+BA86</f>
        <v>2575</v>
      </c>
      <c r="I86" s="13">
        <f t="shared" ref="I86" si="664">N86+S86+X86+AC86+AH86+AM86+AR86+AW86+BB86</f>
        <v>0</v>
      </c>
      <c r="J86" s="13">
        <f t="shared" ref="J86" si="665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" si="666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" si="667">W86</f>
        <v>2575</v>
      </c>
      <c r="U86" s="29">
        <v>0</v>
      </c>
      <c r="V86" s="29">
        <v>0</v>
      </c>
      <c r="W86" s="36">
        <v>2575</v>
      </c>
      <c r="X86" s="29">
        <v>0</v>
      </c>
      <c r="Y86" s="13">
        <f t="shared" ref="Y86" si="668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" si="669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" si="670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" si="671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" si="672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" si="673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" si="674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" si="675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78.75" x14ac:dyDescent="0.25">
      <c r="A87" s="10" t="s">
        <v>236</v>
      </c>
      <c r="B87" s="74" t="s">
        <v>269</v>
      </c>
      <c r="C87" s="11" t="s">
        <v>24</v>
      </c>
      <c r="D87" s="11" t="s">
        <v>56</v>
      </c>
      <c r="E87" s="13">
        <f t="shared" ref="E87" si="676">J87+O87+T87+Y87+AD87+AI87+AN87+AS87+AX87</f>
        <v>1470.2</v>
      </c>
      <c r="F87" s="13">
        <f t="shared" ref="F87" si="677">K87+P87+U87+Z87+AE87+AJ87+AO87+AT87+AY87</f>
        <v>0</v>
      </c>
      <c r="G87" s="13">
        <f t="shared" ref="G87" si="678">L87+Q87+V87+AA87+AF87+AK87+AP87+AU87+AZ87</f>
        <v>0</v>
      </c>
      <c r="H87" s="13">
        <f t="shared" ref="H87" si="679">M87+R87+W87+AB87+AG87+AL87+AQ87+AV87+BA87</f>
        <v>1470.2</v>
      </c>
      <c r="I87" s="13">
        <f t="shared" ref="I87" si="680">N87+S87+X87+AC87+AH87+AM87+AR87+AW87+BB87</f>
        <v>0</v>
      </c>
      <c r="J87" s="13">
        <f t="shared" ref="J87" si="681">M87</f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ref="O87" si="682">R87</f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ref="T87" si="683">W87</f>
        <v>1470.2</v>
      </c>
      <c r="U87" s="29">
        <v>0</v>
      </c>
      <c r="V87" s="29">
        <v>0</v>
      </c>
      <c r="W87" s="36">
        <v>1470.2</v>
      </c>
      <c r="X87" s="29">
        <v>0</v>
      </c>
      <c r="Y87" s="13">
        <f t="shared" ref="Y87" si="684">AB87</f>
        <v>0</v>
      </c>
      <c r="Z87" s="29">
        <v>0</v>
      </c>
      <c r="AA87" s="29">
        <v>0</v>
      </c>
      <c r="AB87" s="29">
        <v>0</v>
      </c>
      <c r="AC87" s="29">
        <v>0</v>
      </c>
      <c r="AD87" s="13">
        <f t="shared" ref="AD87" si="685">AG87</f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ref="AI87" si="686">AL87</f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ref="AN87" si="687">AQ87</f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ref="AS87" si="688">AV87</f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ref="AX87" si="689">BA87</f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ref="BC87" si="690">BF87</f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ref="BH87" si="691">BK87</f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78.75" x14ac:dyDescent="0.25">
      <c r="A88" s="10" t="s">
        <v>237</v>
      </c>
      <c r="B88" s="58" t="s">
        <v>288</v>
      </c>
      <c r="C88" s="41" t="s">
        <v>24</v>
      </c>
      <c r="D88" s="11" t="s">
        <v>56</v>
      </c>
      <c r="E88" s="13">
        <f t="shared" ref="E88" si="692">J88+O88+T88+Y88+AD88+AI88+AN88+AS88+AX88</f>
        <v>6365.5</v>
      </c>
      <c r="F88" s="13">
        <f t="shared" ref="F88" si="693">K88+P88+U88+Z88+AE88+AJ88+AO88+AT88+AY88</f>
        <v>0</v>
      </c>
      <c r="G88" s="13">
        <f t="shared" ref="G88" si="694">L88+Q88+V88+AA88+AF88+AK88+AP88+AU88+AZ88</f>
        <v>0</v>
      </c>
      <c r="H88" s="13">
        <f t="shared" ref="H88" si="695">M88+R88+W88+AB88+AG88+AL88+AQ88+AV88+BA88</f>
        <v>6365.5</v>
      </c>
      <c r="I88" s="13">
        <f t="shared" ref="I88" si="696">N88+S88+X88+AC88+AH88+AM88+AR88+AW88+BB88</f>
        <v>0</v>
      </c>
      <c r="J88" s="13">
        <f t="shared" ref="J88" si="697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" si="698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" si="699">W88</f>
        <v>6365.5</v>
      </c>
      <c r="U88" s="29">
        <v>0</v>
      </c>
      <c r="V88" s="29">
        <v>0</v>
      </c>
      <c r="W88" s="36">
        <f>4893.3+1472.2</f>
        <v>6365.5</v>
      </c>
      <c r="X88" s="29">
        <v>0</v>
      </c>
      <c r="Y88" s="13">
        <f t="shared" ref="Y88" si="700">AB88</f>
        <v>0</v>
      </c>
      <c r="Z88" s="29">
        <v>0</v>
      </c>
      <c r="AA88" s="29">
        <v>0</v>
      </c>
      <c r="AB88" s="29">
        <v>0</v>
      </c>
      <c r="AC88" s="29">
        <v>0</v>
      </c>
      <c r="AD88" s="13">
        <f t="shared" ref="AD88" si="701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" si="702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" si="703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" si="704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" si="705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" si="706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" si="707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78.75" x14ac:dyDescent="0.25">
      <c r="A89" s="10" t="s">
        <v>238</v>
      </c>
      <c r="B89" s="75" t="s">
        <v>244</v>
      </c>
      <c r="C89" s="41" t="s">
        <v>24</v>
      </c>
      <c r="D89" s="11" t="s">
        <v>56</v>
      </c>
      <c r="E89" s="13">
        <f t="shared" ref="E89:E90" si="708">J89+O89+T89+Y89+AD89+AI89+AN89+AS89+AX89</f>
        <v>5466.4</v>
      </c>
      <c r="F89" s="13">
        <f t="shared" ref="F89:F90" si="709">K89+P89+U89+Z89+AE89+AJ89+AO89+AT89+AY89</f>
        <v>0</v>
      </c>
      <c r="G89" s="13">
        <f t="shared" ref="G89:G90" si="710">L89+Q89+V89+AA89+AF89+AK89+AP89+AU89+AZ89</f>
        <v>0</v>
      </c>
      <c r="H89" s="13">
        <f t="shared" ref="H89:H90" si="711">M89+R89+W89+AB89+AG89+AL89+AQ89+AV89+BA89</f>
        <v>5466.4</v>
      </c>
      <c r="I89" s="13">
        <f t="shared" ref="I89:I90" si="712">N89+S89+X89+AC89+AH89+AM89+AR89+AW89+BB89</f>
        <v>0</v>
      </c>
      <c r="J89" s="13">
        <f t="shared" ref="J89:J90" si="713">M89</f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ref="O89:O90" si="714">R89</f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ref="T89:T90" si="715">W89</f>
        <v>5466.4</v>
      </c>
      <c r="U89" s="29">
        <v>0</v>
      </c>
      <c r="V89" s="29">
        <v>0</v>
      </c>
      <c r="W89" s="36">
        <f>5837.2-370.8</f>
        <v>5466.4</v>
      </c>
      <c r="X89" s="29">
        <v>0</v>
      </c>
      <c r="Y89" s="13">
        <f t="shared" ref="Y89:Y90" si="716">AB89</f>
        <v>0</v>
      </c>
      <c r="Z89" s="29">
        <v>0</v>
      </c>
      <c r="AA89" s="29">
        <v>0</v>
      </c>
      <c r="AB89" s="29">
        <v>0</v>
      </c>
      <c r="AC89" s="29">
        <v>0</v>
      </c>
      <c r="AD89" s="13">
        <f t="shared" ref="AD89:AD90" si="717">AG89</f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ref="AI89:AI90" si="718">AL89</f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ref="AN89:AN90" si="719">AQ89</f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ref="AS89:AS90" si="720">AV89</f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ref="AX89:AX90" si="721">BA89</f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ref="BC89:BC90" si="722">BF89</f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ref="BH89:BH90" si="723">BK89</f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78.75" x14ac:dyDescent="0.25">
      <c r="A90" s="10" t="s">
        <v>239</v>
      </c>
      <c r="B90" s="58" t="s">
        <v>245</v>
      </c>
      <c r="C90" s="41" t="s">
        <v>24</v>
      </c>
      <c r="D90" s="11" t="s">
        <v>56</v>
      </c>
      <c r="E90" s="13">
        <f t="shared" si="708"/>
        <v>3186.3999999999996</v>
      </c>
      <c r="F90" s="13">
        <f t="shared" si="709"/>
        <v>0</v>
      </c>
      <c r="G90" s="13">
        <f t="shared" si="710"/>
        <v>0</v>
      </c>
      <c r="H90" s="13">
        <f t="shared" si="711"/>
        <v>3186.3999999999996</v>
      </c>
      <c r="I90" s="13">
        <f t="shared" si="712"/>
        <v>0</v>
      </c>
      <c r="J90" s="13">
        <f t="shared" si="713"/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si="714"/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si="715"/>
        <v>3186.3999999999996</v>
      </c>
      <c r="U90" s="29">
        <v>0</v>
      </c>
      <c r="V90" s="29">
        <v>0</v>
      </c>
      <c r="W90" s="36">
        <f>3560.2-373.8</f>
        <v>3186.3999999999996</v>
      </c>
      <c r="X90" s="29">
        <v>0</v>
      </c>
      <c r="Y90" s="13">
        <f t="shared" si="716"/>
        <v>0</v>
      </c>
      <c r="Z90" s="29">
        <v>0</v>
      </c>
      <c r="AA90" s="29">
        <v>0</v>
      </c>
      <c r="AB90" s="29">
        <v>0</v>
      </c>
      <c r="AC90" s="29">
        <v>0</v>
      </c>
      <c r="AD90" s="13">
        <f t="shared" si="717"/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si="718"/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si="719"/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si="720"/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si="721"/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si="722"/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si="723"/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63" x14ac:dyDescent="0.25">
      <c r="A91" s="10" t="s">
        <v>254</v>
      </c>
      <c r="B91" s="58" t="s">
        <v>246</v>
      </c>
      <c r="C91" s="41" t="s">
        <v>24</v>
      </c>
      <c r="D91" s="11" t="s">
        <v>56</v>
      </c>
      <c r="E91" s="13">
        <f t="shared" ref="E91" si="724">J91+O91+T91+Y91+AD91+AI91+AN91+AS91+AX91</f>
        <v>4968.5</v>
      </c>
      <c r="F91" s="13">
        <f t="shared" ref="F91" si="725">K91+P91+U91+Z91+AE91+AJ91+AO91+AT91+AY91</f>
        <v>0</v>
      </c>
      <c r="G91" s="13">
        <f t="shared" ref="G91" si="726">L91+Q91+V91+AA91+AF91+AK91+AP91+AU91+AZ91</f>
        <v>0</v>
      </c>
      <c r="H91" s="13">
        <f t="shared" ref="H91" si="727">M91+R91+W91+AB91+AG91+AL91+AQ91+AV91+BA91</f>
        <v>4968.5</v>
      </c>
      <c r="I91" s="13">
        <f t="shared" ref="I91" si="728">N91+S91+X91+AC91+AH91+AM91+AR91+AW91+BB91</f>
        <v>0</v>
      </c>
      <c r="J91" s="13">
        <f t="shared" ref="J91" si="729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30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31">W91</f>
        <v>4968.5</v>
      </c>
      <c r="U91" s="29">
        <v>0</v>
      </c>
      <c r="V91" s="29">
        <v>0</v>
      </c>
      <c r="W91" s="36">
        <v>4968.5</v>
      </c>
      <c r="X91" s="29">
        <v>0</v>
      </c>
      <c r="Y91" s="13">
        <f t="shared" ref="Y91" si="732">AB91</f>
        <v>0</v>
      </c>
      <c r="Z91" s="29">
        <v>0</v>
      </c>
      <c r="AA91" s="29">
        <v>0</v>
      </c>
      <c r="AB91" s="29">
        <v>0</v>
      </c>
      <c r="AC91" s="29">
        <v>0</v>
      </c>
      <c r="AD91" s="13">
        <f t="shared" ref="AD91" si="733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34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35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36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37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38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39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63" x14ac:dyDescent="0.25">
      <c r="A92" s="10" t="s">
        <v>255</v>
      </c>
      <c r="B92" s="58" t="s">
        <v>247</v>
      </c>
      <c r="C92" s="41" t="s">
        <v>24</v>
      </c>
      <c r="D92" s="11" t="s">
        <v>56</v>
      </c>
      <c r="E92" s="13">
        <f t="shared" ref="E92" si="740">J92+O92+T92+Y92+AD92+AI92+AN92+AS92+AX92</f>
        <v>4181.7999999999993</v>
      </c>
      <c r="F92" s="13">
        <f t="shared" ref="F92" si="741">K92+P92+U92+Z92+AE92+AJ92+AO92+AT92+AY92</f>
        <v>0</v>
      </c>
      <c r="G92" s="13">
        <f t="shared" ref="G92" si="742">L92+Q92+V92+AA92+AF92+AK92+AP92+AU92+AZ92</f>
        <v>0</v>
      </c>
      <c r="H92" s="13">
        <f t="shared" ref="H92" si="743">M92+R92+W92+AB92+AG92+AL92+AQ92+AV92+BA92</f>
        <v>4181.7999999999993</v>
      </c>
      <c r="I92" s="13">
        <f t="shared" ref="I92" si="744">N92+S92+X92+AC92+AH92+AM92+AR92+AW92+BB92</f>
        <v>0</v>
      </c>
      <c r="J92" s="13">
        <f t="shared" ref="J92" si="745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46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47">W92</f>
        <v>0</v>
      </c>
      <c r="U92" s="29">
        <v>0</v>
      </c>
      <c r="V92" s="29">
        <v>0</v>
      </c>
      <c r="W92" s="36">
        <v>0</v>
      </c>
      <c r="X92" s="29">
        <v>0</v>
      </c>
      <c r="Y92" s="13">
        <f t="shared" ref="Y92" si="748">AB92</f>
        <v>4181.7999999999993</v>
      </c>
      <c r="Z92" s="29">
        <v>0</v>
      </c>
      <c r="AA92" s="29">
        <v>0</v>
      </c>
      <c r="AB92" s="36">
        <f>4194.4-12.6</f>
        <v>4181.7999999999993</v>
      </c>
      <c r="AC92" s="29">
        <v>0</v>
      </c>
      <c r="AD92" s="13">
        <f t="shared" ref="AD92" si="749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50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51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52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753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754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755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63" x14ac:dyDescent="0.25">
      <c r="A93" s="10" t="s">
        <v>256</v>
      </c>
      <c r="B93" s="58" t="s">
        <v>248</v>
      </c>
      <c r="C93" s="41" t="s">
        <v>24</v>
      </c>
      <c r="D93" s="11" t="s">
        <v>56</v>
      </c>
      <c r="E93" s="13">
        <f t="shared" ref="E93" si="756">J93+O93+T93+Y93+AD93+AI93+AN93+AS93+AX93</f>
        <v>5578.4</v>
      </c>
      <c r="F93" s="13">
        <f t="shared" ref="F93" si="757">K93+P93+U93+Z93+AE93+AJ93+AO93+AT93+AY93</f>
        <v>0</v>
      </c>
      <c r="G93" s="13">
        <f t="shared" ref="G93" si="758">L93+Q93+V93+AA93+AF93+AK93+AP93+AU93+AZ93</f>
        <v>0</v>
      </c>
      <c r="H93" s="13">
        <f t="shared" ref="H93" si="759">M93+R93+W93+AB93+AG93+AL93+AQ93+AV93+BA93</f>
        <v>5578.4</v>
      </c>
      <c r="I93" s="13">
        <f t="shared" ref="I93" si="760">N93+S93+X93+AC93+AH93+AM93+AR93+AW93+BB93</f>
        <v>0</v>
      </c>
      <c r="J93" s="13">
        <f t="shared" ref="J93" si="761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762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763">W93</f>
        <v>5578.4</v>
      </c>
      <c r="U93" s="29">
        <v>0</v>
      </c>
      <c r="V93" s="29">
        <v>0</v>
      </c>
      <c r="W93" s="36">
        <f>6591.5-1013.1</f>
        <v>5578.4</v>
      </c>
      <c r="X93" s="29">
        <v>0</v>
      </c>
      <c r="Y93" s="13">
        <f t="shared" ref="Y93" si="764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765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766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767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768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769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770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771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78.75" x14ac:dyDescent="0.25">
      <c r="A94" s="10" t="s">
        <v>257</v>
      </c>
      <c r="B94" s="58" t="s">
        <v>249</v>
      </c>
      <c r="C94" s="41" t="s">
        <v>24</v>
      </c>
      <c r="D94" s="11" t="s">
        <v>56</v>
      </c>
      <c r="E94" s="13">
        <f t="shared" ref="E94" si="772">J94+O94+T94+Y94+AD94+AI94+AN94+AS94+AX94</f>
        <v>7399.6</v>
      </c>
      <c r="F94" s="13">
        <f t="shared" ref="F94" si="773">K94+P94+U94+Z94+AE94+AJ94+AO94+AT94+AY94</f>
        <v>0</v>
      </c>
      <c r="G94" s="13">
        <f t="shared" ref="G94" si="774">L94+Q94+V94+AA94+AF94+AK94+AP94+AU94+AZ94</f>
        <v>0</v>
      </c>
      <c r="H94" s="13">
        <f t="shared" ref="H94" si="775">M94+R94+W94+AB94+AG94+AL94+AQ94+AV94+BA94</f>
        <v>7399.6</v>
      </c>
      <c r="I94" s="13">
        <f t="shared" ref="I94" si="776">N94+S94+X94+AC94+AH94+AM94+AR94+AW94+BB94</f>
        <v>0</v>
      </c>
      <c r="J94" s="13">
        <f t="shared" ref="J94" si="777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778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779">W94</f>
        <v>7399.6</v>
      </c>
      <c r="U94" s="29">
        <v>0</v>
      </c>
      <c r="V94" s="29">
        <v>0</v>
      </c>
      <c r="W94" s="36">
        <v>7399.6</v>
      </c>
      <c r="X94" s="29">
        <v>0</v>
      </c>
      <c r="Y94" s="13">
        <f t="shared" ref="Y94" si="780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781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782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783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784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785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786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787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63" x14ac:dyDescent="0.25">
      <c r="A95" s="10" t="s">
        <v>258</v>
      </c>
      <c r="B95" s="58" t="s">
        <v>279</v>
      </c>
      <c r="C95" s="41" t="s">
        <v>24</v>
      </c>
      <c r="D95" s="11" t="s">
        <v>56</v>
      </c>
      <c r="E95" s="13">
        <f t="shared" ref="E95" si="788">J95+O95+T95+Y95+AD95+AI95+AN95+AS95+AX95</f>
        <v>7620.2999999999993</v>
      </c>
      <c r="F95" s="13">
        <f t="shared" ref="F95" si="789">K95+P95+U95+Z95+AE95+AJ95+AO95+AT95+AY95</f>
        <v>0</v>
      </c>
      <c r="G95" s="13">
        <f t="shared" ref="G95" si="790">L95+Q95+V95+AA95+AF95+AK95+AP95+AU95+AZ95</f>
        <v>0</v>
      </c>
      <c r="H95" s="13">
        <f t="shared" ref="H95" si="791">M95+R95+W95+AB95+AG95+AL95+AQ95+AV95+BA95</f>
        <v>7620.2999999999993</v>
      </c>
      <c r="I95" s="13">
        <f t="shared" ref="I95" si="792">N95+S95+X95+AC95+AH95+AM95+AR95+AW95+BB95</f>
        <v>0</v>
      </c>
      <c r="J95" s="13">
        <f t="shared" ref="J95" si="793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794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795">W95</f>
        <v>7620.2999999999993</v>
      </c>
      <c r="U95" s="29">
        <v>0</v>
      </c>
      <c r="V95" s="29">
        <v>0</v>
      </c>
      <c r="W95" s="36">
        <f>7911.9-291.6</f>
        <v>7620.2999999999993</v>
      </c>
      <c r="X95" s="29">
        <v>0</v>
      </c>
      <c r="Y95" s="13">
        <f t="shared" ref="Y95" si="796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797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798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799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00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01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02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03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63" x14ac:dyDescent="0.25">
      <c r="A96" s="10" t="s">
        <v>259</v>
      </c>
      <c r="B96" s="58" t="s">
        <v>280</v>
      </c>
      <c r="C96" s="41" t="s">
        <v>24</v>
      </c>
      <c r="D96" s="11" t="s">
        <v>56</v>
      </c>
      <c r="E96" s="13">
        <f t="shared" ref="E96" si="804">J96+O96+T96+Y96+AD96+AI96+AN96+AS96+AX96</f>
        <v>1226.0999999999999</v>
      </c>
      <c r="F96" s="13">
        <f t="shared" ref="F96" si="805">K96+P96+U96+Z96+AE96+AJ96+AO96+AT96+AY96</f>
        <v>0</v>
      </c>
      <c r="G96" s="13">
        <f t="shared" ref="G96" si="806">L96+Q96+V96+AA96+AF96+AK96+AP96+AU96+AZ96</f>
        <v>0</v>
      </c>
      <c r="H96" s="13">
        <f t="shared" ref="H96" si="807">M96+R96+W96+AB96+AG96+AL96+AQ96+AV96+BA96</f>
        <v>1226.0999999999999</v>
      </c>
      <c r="I96" s="13">
        <f t="shared" ref="I96" si="808">N96+S96+X96+AC96+AH96+AM96+AR96+AW96+BB96</f>
        <v>0</v>
      </c>
      <c r="J96" s="13">
        <f t="shared" ref="J96" si="809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" si="810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" si="811">W96</f>
        <v>1226.0999999999999</v>
      </c>
      <c r="U96" s="29">
        <v>0</v>
      </c>
      <c r="V96" s="29">
        <v>0</v>
      </c>
      <c r="W96" s="36">
        <f>1691.2-465.1</f>
        <v>1226.0999999999999</v>
      </c>
      <c r="X96" s="29">
        <v>0</v>
      </c>
      <c r="Y96" s="13">
        <f t="shared" ref="Y96" si="812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" si="813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" si="814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" si="815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" si="816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" si="817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" si="818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" si="819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" x14ac:dyDescent="0.25">
      <c r="A97" s="10" t="s">
        <v>260</v>
      </c>
      <c r="B97" s="58" t="s">
        <v>281</v>
      </c>
      <c r="C97" s="41" t="s">
        <v>24</v>
      </c>
      <c r="D97" s="11" t="s">
        <v>56</v>
      </c>
      <c r="E97" s="13">
        <f t="shared" ref="E97" si="820">J97+O97+T97+Y97+AD97+AI97+AN97+AS97+AX97</f>
        <v>7567</v>
      </c>
      <c r="F97" s="13">
        <f t="shared" ref="F97" si="821">K97+P97+U97+Z97+AE97+AJ97+AO97+AT97+AY97</f>
        <v>0</v>
      </c>
      <c r="G97" s="13">
        <f t="shared" ref="G97" si="822">L97+Q97+V97+AA97+AF97+AK97+AP97+AU97+AZ97</f>
        <v>0</v>
      </c>
      <c r="H97" s="13">
        <f t="shared" ref="H97" si="823">M97+R97+W97+AB97+AG97+AL97+AQ97+AV97+BA97</f>
        <v>7567</v>
      </c>
      <c r="I97" s="13">
        <f t="shared" ref="I97" si="824">N97+S97+X97+AC97+AH97+AM97+AR97+AW97+BB97</f>
        <v>0</v>
      </c>
      <c r="J97" s="13">
        <f t="shared" ref="J97" si="825">M97</f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ref="O97" si="826">R97</f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ref="T97" si="827">W97</f>
        <v>7567</v>
      </c>
      <c r="U97" s="29">
        <v>0</v>
      </c>
      <c r="V97" s="29">
        <v>0</v>
      </c>
      <c r="W97" s="36">
        <f>7789.9-504+281.1</f>
        <v>7567</v>
      </c>
      <c r="X97" s="29">
        <v>0</v>
      </c>
      <c r="Y97" s="13">
        <f t="shared" ref="Y97" si="828">AB97</f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ref="AD97" si="829">AG97</f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ref="AI97" si="830">AL97</f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ref="AN97" si="831">AQ97</f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ref="AS97" si="832">AV97</f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ref="AX97" si="833">BA97</f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ref="BC97" si="834">BF97</f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ref="BH97" si="835">BK97</f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" x14ac:dyDescent="0.25">
      <c r="A98" s="10" t="s">
        <v>295</v>
      </c>
      <c r="B98" s="58" t="s">
        <v>282</v>
      </c>
      <c r="C98" s="41" t="s">
        <v>24</v>
      </c>
      <c r="D98" s="11" t="s">
        <v>56</v>
      </c>
      <c r="E98" s="13">
        <f t="shared" ref="E98" si="836">J98+O98+T98+Y98+AD98+AI98+AN98+AS98+AX98</f>
        <v>6156.9</v>
      </c>
      <c r="F98" s="13">
        <f t="shared" ref="F98" si="837">K98+P98+U98+Z98+AE98+AJ98+AO98+AT98+AY98</f>
        <v>0</v>
      </c>
      <c r="G98" s="13">
        <f t="shared" ref="G98" si="838">L98+Q98+V98+AA98+AF98+AK98+AP98+AU98+AZ98</f>
        <v>0</v>
      </c>
      <c r="H98" s="13">
        <f t="shared" ref="H98" si="839">M98+R98+W98+AB98+AG98+AL98+AQ98+AV98+BA98</f>
        <v>6156.9</v>
      </c>
      <c r="I98" s="13">
        <f t="shared" ref="I98" si="840">N98+S98+X98+AC98+AH98+AM98+AR98+AW98+BB98</f>
        <v>0</v>
      </c>
      <c r="J98" s="13">
        <f t="shared" ref="J98" si="841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" si="842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" si="843">W98</f>
        <v>6156.9</v>
      </c>
      <c r="U98" s="29">
        <v>0</v>
      </c>
      <c r="V98" s="29">
        <v>0</v>
      </c>
      <c r="W98" s="36">
        <f>5906.9+250</f>
        <v>6156.9</v>
      </c>
      <c r="X98" s="29">
        <v>0</v>
      </c>
      <c r="Y98" s="13">
        <f t="shared" ref="Y98" si="844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" si="845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" si="846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" si="847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" si="848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" si="849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" si="850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" si="851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63" x14ac:dyDescent="0.25">
      <c r="A99" s="10" t="s">
        <v>296</v>
      </c>
      <c r="B99" s="58" t="s">
        <v>283</v>
      </c>
      <c r="C99" s="41" t="s">
        <v>24</v>
      </c>
      <c r="D99" s="11" t="s">
        <v>56</v>
      </c>
      <c r="E99" s="13">
        <f t="shared" ref="E99" si="852">J99+O99+T99+Y99+AD99+AI99+AN99+AS99+AX99</f>
        <v>4946</v>
      </c>
      <c r="F99" s="13">
        <f t="shared" ref="F99" si="853">K99+P99+U99+Z99+AE99+AJ99+AO99+AT99+AY99</f>
        <v>0</v>
      </c>
      <c r="G99" s="13">
        <f t="shared" ref="G99" si="854">L99+Q99+V99+AA99+AF99+AK99+AP99+AU99+AZ99</f>
        <v>0</v>
      </c>
      <c r="H99" s="13">
        <f t="shared" ref="H99" si="855">M99+R99+W99+AB99+AG99+AL99+AQ99+AV99+BA99</f>
        <v>4946</v>
      </c>
      <c r="I99" s="13">
        <f t="shared" ref="I99" si="856">N99+S99+X99+AC99+AH99+AM99+AR99+AW99+BB99</f>
        <v>0</v>
      </c>
      <c r="J99" s="13">
        <f t="shared" ref="J99" si="857">M99</f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ref="O99" si="858">R99</f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ref="T99" si="859">W99</f>
        <v>4946</v>
      </c>
      <c r="U99" s="29">
        <v>0</v>
      </c>
      <c r="V99" s="29">
        <v>0</v>
      </c>
      <c r="W99" s="36">
        <f>4887.6+58.4</f>
        <v>4946</v>
      </c>
      <c r="X99" s="29">
        <v>0</v>
      </c>
      <c r="Y99" s="13">
        <f t="shared" ref="Y99" si="860">AB99</f>
        <v>0</v>
      </c>
      <c r="Z99" s="29">
        <v>0</v>
      </c>
      <c r="AA99" s="29">
        <v>0</v>
      </c>
      <c r="AB99" s="36">
        <v>0</v>
      </c>
      <c r="AC99" s="29">
        <v>0</v>
      </c>
      <c r="AD99" s="13">
        <f t="shared" ref="AD99" si="861">AG99</f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ref="AI99" si="862">AL99</f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ref="AN99" si="863">AQ99</f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ref="AS99" si="864">AV99</f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ref="AX99" si="865">BA99</f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ref="BC99" si="866">BF99</f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ref="BH99" si="867">BK99</f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63" x14ac:dyDescent="0.25">
      <c r="A100" s="10" t="s">
        <v>297</v>
      </c>
      <c r="B100" s="69" t="s">
        <v>284</v>
      </c>
      <c r="C100" s="41" t="s">
        <v>24</v>
      </c>
      <c r="D100" s="11" t="s">
        <v>56</v>
      </c>
      <c r="E100" s="13">
        <f t="shared" ref="E100" si="868">J100+O100+T100+Y100+AD100+AI100+AN100+AS100+AX100</f>
        <v>294.10000000000002</v>
      </c>
      <c r="F100" s="13">
        <f t="shared" ref="F100" si="869">K100+P100+U100+Z100+AE100+AJ100+AO100+AT100+AY100</f>
        <v>0</v>
      </c>
      <c r="G100" s="13">
        <f t="shared" ref="G100" si="870">L100+Q100+V100+AA100+AF100+AK100+AP100+AU100+AZ100</f>
        <v>0</v>
      </c>
      <c r="H100" s="13">
        <f t="shared" ref="H100" si="871">M100+R100+W100+AB100+AG100+AL100+AQ100+AV100+BA100</f>
        <v>294.10000000000002</v>
      </c>
      <c r="I100" s="13">
        <f t="shared" ref="I100" si="872">N100+S100+X100+AC100+AH100+AM100+AR100+AW100+BB100</f>
        <v>0</v>
      </c>
      <c r="J100" s="13">
        <f t="shared" ref="J100" si="873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" si="874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" si="875">W100</f>
        <v>294.10000000000002</v>
      </c>
      <c r="U100" s="29">
        <v>0</v>
      </c>
      <c r="V100" s="29">
        <v>0</v>
      </c>
      <c r="W100" s="51">
        <v>294.10000000000002</v>
      </c>
      <c r="X100" s="29">
        <v>0</v>
      </c>
      <c r="Y100" s="13">
        <f t="shared" ref="Y100" si="876">AB100</f>
        <v>0</v>
      </c>
      <c r="Z100" s="29">
        <v>0</v>
      </c>
      <c r="AA100" s="29">
        <v>0</v>
      </c>
      <c r="AB100" s="36">
        <v>0</v>
      </c>
      <c r="AC100" s="29">
        <v>0</v>
      </c>
      <c r="AD100" s="13">
        <f t="shared" ref="AD100" si="877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" si="878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" si="879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" si="880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" si="881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" si="882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" si="883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63" x14ac:dyDescent="0.25">
      <c r="A101" s="10" t="s">
        <v>298</v>
      </c>
      <c r="B101" s="58" t="s">
        <v>285</v>
      </c>
      <c r="C101" s="41" t="s">
        <v>24</v>
      </c>
      <c r="D101" s="11" t="s">
        <v>56</v>
      </c>
      <c r="E101" s="13">
        <f t="shared" ref="E101:E104" si="884">J101+O101+T101+Y101+AD101+AI101+AN101+AS101+AX101</f>
        <v>279</v>
      </c>
      <c r="F101" s="13">
        <f t="shared" ref="F101:F104" si="885">K101+P101+U101+Z101+AE101+AJ101+AO101+AT101+AY101</f>
        <v>0</v>
      </c>
      <c r="G101" s="13">
        <f t="shared" ref="G101:G104" si="886">L101+Q101+V101+AA101+AF101+AK101+AP101+AU101+AZ101</f>
        <v>0</v>
      </c>
      <c r="H101" s="13">
        <f t="shared" ref="H101:H104" si="887">M101+R101+W101+AB101+AG101+AL101+AQ101+AV101+BA101</f>
        <v>279</v>
      </c>
      <c r="I101" s="13">
        <f t="shared" ref="I101:I104" si="888">N101+S101+X101+AC101+AH101+AM101+AR101+AW101+BB101</f>
        <v>0</v>
      </c>
      <c r="J101" s="13">
        <f t="shared" ref="J101:J104" si="889">M101</f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ref="O101:O104" si="890">R101</f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ref="T101:T104" si="891">W101</f>
        <v>279</v>
      </c>
      <c r="U101" s="29">
        <v>0</v>
      </c>
      <c r="V101" s="49">
        <v>0</v>
      </c>
      <c r="W101" s="60">
        <v>279</v>
      </c>
      <c r="X101" s="50">
        <v>0</v>
      </c>
      <c r="Y101" s="13">
        <f t="shared" ref="Y101:Y104" si="892">AB101</f>
        <v>0</v>
      </c>
      <c r="Z101" s="29">
        <v>0</v>
      </c>
      <c r="AA101" s="29">
        <v>0</v>
      </c>
      <c r="AB101" s="36">
        <v>0</v>
      </c>
      <c r="AC101" s="29">
        <v>0</v>
      </c>
      <c r="AD101" s="13">
        <f t="shared" ref="AD101:AD104" si="893">AG101</f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ref="AI101:AI104" si="894">AL101</f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ref="AN101:AN104" si="895">AQ101</f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ref="AS101:AS104" si="896">AV101</f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ref="AX101:AX104" si="897">BA101</f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ref="BC101:BC104" si="898">BF101</f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ref="BH101:BH104" si="899">BK101</f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94.5" x14ac:dyDescent="0.25">
      <c r="A102" s="10" t="s">
        <v>299</v>
      </c>
      <c r="B102" s="69" t="s">
        <v>286</v>
      </c>
      <c r="C102" s="41" t="s">
        <v>24</v>
      </c>
      <c r="D102" s="11" t="s">
        <v>56</v>
      </c>
      <c r="E102" s="13">
        <f t="shared" si="884"/>
        <v>297.3</v>
      </c>
      <c r="F102" s="13">
        <f t="shared" si="885"/>
        <v>0</v>
      </c>
      <c r="G102" s="13">
        <f t="shared" si="886"/>
        <v>0</v>
      </c>
      <c r="H102" s="13">
        <f t="shared" si="887"/>
        <v>297.3</v>
      </c>
      <c r="I102" s="13">
        <f t="shared" si="888"/>
        <v>0</v>
      </c>
      <c r="J102" s="13">
        <f t="shared" si="889"/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si="890"/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si="891"/>
        <v>297.3</v>
      </c>
      <c r="U102" s="29">
        <v>0</v>
      </c>
      <c r="V102" s="49">
        <v>0</v>
      </c>
      <c r="W102" s="61">
        <f>420-122.7</f>
        <v>297.3</v>
      </c>
      <c r="X102" s="50">
        <v>0</v>
      </c>
      <c r="Y102" s="13">
        <f t="shared" si="892"/>
        <v>0</v>
      </c>
      <c r="Z102" s="29">
        <v>0</v>
      </c>
      <c r="AA102" s="29">
        <v>0</v>
      </c>
      <c r="AB102" s="36">
        <v>0</v>
      </c>
      <c r="AC102" s="29">
        <v>0</v>
      </c>
      <c r="AD102" s="13">
        <f t="shared" si="893"/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si="894"/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si="895"/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si="896"/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si="897"/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si="898"/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si="899"/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94.5" x14ac:dyDescent="0.25">
      <c r="A103" s="10" t="s">
        <v>300</v>
      </c>
      <c r="B103" s="69" t="s">
        <v>287</v>
      </c>
      <c r="C103" s="41" t="s">
        <v>24</v>
      </c>
      <c r="D103" s="11" t="s">
        <v>56</v>
      </c>
      <c r="E103" s="13">
        <f t="shared" ref="E103" si="900">J103+O103+T103+Y103+AD103+AI103+AN103+AS103+AX103</f>
        <v>160.69999999999999</v>
      </c>
      <c r="F103" s="13">
        <f t="shared" ref="F103" si="901">K103+P103+U103+Z103+AE103+AJ103+AO103+AT103+AY103</f>
        <v>0</v>
      </c>
      <c r="G103" s="13">
        <f t="shared" ref="G103" si="902">L103+Q103+V103+AA103+AF103+AK103+AP103+AU103+AZ103</f>
        <v>0</v>
      </c>
      <c r="H103" s="13">
        <f t="shared" ref="H103" si="903">M103+R103+W103+AB103+AG103+AL103+AQ103+AV103+BA103</f>
        <v>160.69999999999999</v>
      </c>
      <c r="I103" s="13">
        <f t="shared" ref="I103" si="904">N103+S103+X103+AC103+AH103+AM103+AR103+AW103+BB103</f>
        <v>0</v>
      </c>
      <c r="J103" s="13">
        <f t="shared" ref="J103" si="905">M103</f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ref="O103" si="906">R103</f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ref="T103" si="907">W103</f>
        <v>160.69999999999999</v>
      </c>
      <c r="U103" s="29">
        <v>0</v>
      </c>
      <c r="V103" s="49">
        <v>0</v>
      </c>
      <c r="W103" s="61">
        <f>228.5-67.8</f>
        <v>160.69999999999999</v>
      </c>
      <c r="X103" s="50">
        <v>0</v>
      </c>
      <c r="Y103" s="13">
        <f t="shared" ref="Y103" si="908">AB103</f>
        <v>0</v>
      </c>
      <c r="Z103" s="29">
        <v>0</v>
      </c>
      <c r="AA103" s="29">
        <v>0</v>
      </c>
      <c r="AB103" s="36">
        <v>0</v>
      </c>
      <c r="AC103" s="29">
        <v>0</v>
      </c>
      <c r="AD103" s="13">
        <f t="shared" ref="AD103" si="909">AG103</f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ref="AI103" si="910">AL103</f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ref="AN103" si="911">AQ103</f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ref="AS103" si="912">AV103</f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ref="AX103" si="913">BA103</f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ref="BC103" si="914">BF103</f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ref="BH103" si="915">BK103</f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110.25" x14ac:dyDescent="0.25">
      <c r="A104" s="10" t="s">
        <v>301</v>
      </c>
      <c r="B104" s="58" t="s">
        <v>289</v>
      </c>
      <c r="C104" s="41" t="s">
        <v>24</v>
      </c>
      <c r="D104" s="11" t="s">
        <v>56</v>
      </c>
      <c r="E104" s="13">
        <f t="shared" si="884"/>
        <v>595.1</v>
      </c>
      <c r="F104" s="13">
        <f t="shared" si="885"/>
        <v>0</v>
      </c>
      <c r="G104" s="13">
        <f t="shared" si="886"/>
        <v>0</v>
      </c>
      <c r="H104" s="13">
        <f t="shared" si="887"/>
        <v>595.1</v>
      </c>
      <c r="I104" s="13">
        <f t="shared" si="888"/>
        <v>0</v>
      </c>
      <c r="J104" s="13">
        <f t="shared" si="889"/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si="890"/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si="891"/>
        <v>0</v>
      </c>
      <c r="U104" s="29">
        <v>0</v>
      </c>
      <c r="V104" s="49">
        <v>0</v>
      </c>
      <c r="W104" s="63">
        <v>0</v>
      </c>
      <c r="X104" s="50">
        <v>0</v>
      </c>
      <c r="Y104" s="13">
        <f t="shared" si="892"/>
        <v>595.1</v>
      </c>
      <c r="Z104" s="29">
        <v>0</v>
      </c>
      <c r="AA104" s="29">
        <v>0</v>
      </c>
      <c r="AB104" s="36">
        <v>595.1</v>
      </c>
      <c r="AC104" s="29">
        <v>0</v>
      </c>
      <c r="AD104" s="13">
        <f t="shared" si="893"/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si="894"/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si="895"/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si="896"/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si="897"/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si="898"/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si="899"/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110.25" x14ac:dyDescent="0.25">
      <c r="A105" s="10" t="s">
        <v>302</v>
      </c>
      <c r="B105" s="58" t="s">
        <v>290</v>
      </c>
      <c r="C105" s="41" t="s">
        <v>24</v>
      </c>
      <c r="D105" s="11" t="s">
        <v>56</v>
      </c>
      <c r="E105" s="13">
        <f t="shared" ref="E105" si="916">J105+O105+T105+Y105+AD105+AI105+AN105+AS105+AX105</f>
        <v>598.79999999999995</v>
      </c>
      <c r="F105" s="13">
        <f t="shared" ref="F105" si="917">K105+P105+U105+Z105+AE105+AJ105+AO105+AT105+AY105</f>
        <v>0</v>
      </c>
      <c r="G105" s="13">
        <f t="shared" ref="G105" si="918">L105+Q105+V105+AA105+AF105+AK105+AP105+AU105+AZ105</f>
        <v>0</v>
      </c>
      <c r="H105" s="13">
        <f t="shared" ref="H105" si="919">M105+R105+W105+AB105+AG105+AL105+AQ105+AV105+BA105</f>
        <v>598.79999999999995</v>
      </c>
      <c r="I105" s="13">
        <f t="shared" ref="I105" si="920">N105+S105+X105+AC105+AH105+AM105+AR105+AW105+BB105</f>
        <v>0</v>
      </c>
      <c r="J105" s="13">
        <f t="shared" ref="J105" si="921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22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23">W105</f>
        <v>0</v>
      </c>
      <c r="U105" s="29">
        <v>0</v>
      </c>
      <c r="V105" s="49">
        <v>0</v>
      </c>
      <c r="W105" s="63">
        <v>0</v>
      </c>
      <c r="X105" s="50">
        <v>0</v>
      </c>
      <c r="Y105" s="13">
        <f t="shared" ref="Y105" si="924">AB105</f>
        <v>598.79999999999995</v>
      </c>
      <c r="Z105" s="29">
        <v>0</v>
      </c>
      <c r="AA105" s="29">
        <v>0</v>
      </c>
      <c r="AB105" s="36">
        <v>598.79999999999995</v>
      </c>
      <c r="AC105" s="29">
        <v>0</v>
      </c>
      <c r="AD105" s="13">
        <f t="shared" ref="AD105" si="925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26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27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28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29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30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31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110.25" x14ac:dyDescent="0.25">
      <c r="A106" s="10" t="s">
        <v>303</v>
      </c>
      <c r="B106" s="58" t="s">
        <v>291</v>
      </c>
      <c r="C106" s="41" t="s">
        <v>24</v>
      </c>
      <c r="D106" s="11" t="s">
        <v>56</v>
      </c>
      <c r="E106" s="13">
        <f t="shared" ref="E106" si="932">J106+O106+T106+Y106+AD106+AI106+AN106+AS106+AX106</f>
        <v>598</v>
      </c>
      <c r="F106" s="13">
        <f t="shared" ref="F106" si="933">K106+P106+U106+Z106+AE106+AJ106+AO106+AT106+AY106</f>
        <v>0</v>
      </c>
      <c r="G106" s="13">
        <f t="shared" ref="G106" si="934">L106+Q106+V106+AA106+AF106+AK106+AP106+AU106+AZ106</f>
        <v>0</v>
      </c>
      <c r="H106" s="13">
        <f t="shared" ref="H106" si="935">M106+R106+W106+AB106+AG106+AL106+AQ106+AV106+BA106</f>
        <v>598</v>
      </c>
      <c r="I106" s="13">
        <f t="shared" ref="I106" si="936">N106+S106+X106+AC106+AH106+AM106+AR106+AW106+BB106</f>
        <v>0</v>
      </c>
      <c r="J106" s="13">
        <f t="shared" ref="J106" si="937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38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39">W106</f>
        <v>0</v>
      </c>
      <c r="U106" s="29">
        <v>0</v>
      </c>
      <c r="V106" s="49">
        <v>0</v>
      </c>
      <c r="W106" s="63">
        <v>0</v>
      </c>
      <c r="X106" s="50">
        <v>0</v>
      </c>
      <c r="Y106" s="13">
        <f t="shared" ref="Y106" si="940">AB106</f>
        <v>598</v>
      </c>
      <c r="Z106" s="29">
        <v>0</v>
      </c>
      <c r="AA106" s="29">
        <v>0</v>
      </c>
      <c r="AB106" s="36">
        <v>598</v>
      </c>
      <c r="AC106" s="29">
        <v>0</v>
      </c>
      <c r="AD106" s="13">
        <f t="shared" ref="AD106" si="941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42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43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44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45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46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47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110.25" x14ac:dyDescent="0.25">
      <c r="A107" s="10" t="s">
        <v>304</v>
      </c>
      <c r="B107" s="58" t="s">
        <v>292</v>
      </c>
      <c r="C107" s="41" t="s">
        <v>24</v>
      </c>
      <c r="D107" s="11" t="s">
        <v>56</v>
      </c>
      <c r="E107" s="13">
        <f t="shared" ref="E107" si="948">J107+O107+T107+Y107+AD107+AI107+AN107+AS107+AX107</f>
        <v>594.70000000000005</v>
      </c>
      <c r="F107" s="13">
        <f t="shared" ref="F107" si="949">K107+P107+U107+Z107+AE107+AJ107+AO107+AT107+AY107</f>
        <v>0</v>
      </c>
      <c r="G107" s="13">
        <f t="shared" ref="G107" si="950">L107+Q107+V107+AA107+AF107+AK107+AP107+AU107+AZ107</f>
        <v>0</v>
      </c>
      <c r="H107" s="13">
        <f t="shared" ref="H107" si="951">M107+R107+W107+AB107+AG107+AL107+AQ107+AV107+BA107</f>
        <v>594.70000000000005</v>
      </c>
      <c r="I107" s="13">
        <f t="shared" ref="I107" si="952">N107+S107+X107+AC107+AH107+AM107+AR107+AW107+BB107</f>
        <v>0</v>
      </c>
      <c r="J107" s="13">
        <f t="shared" ref="J107" si="953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954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955">W107</f>
        <v>0</v>
      </c>
      <c r="U107" s="29">
        <v>0</v>
      </c>
      <c r="V107" s="49">
        <v>0</v>
      </c>
      <c r="W107" s="63">
        <v>0</v>
      </c>
      <c r="X107" s="50">
        <v>0</v>
      </c>
      <c r="Y107" s="13">
        <f t="shared" ref="Y107" si="956">AB107</f>
        <v>594.70000000000005</v>
      </c>
      <c r="Z107" s="29">
        <v>0</v>
      </c>
      <c r="AA107" s="29">
        <v>0</v>
      </c>
      <c r="AB107" s="36">
        <v>594.70000000000005</v>
      </c>
      <c r="AC107" s="29">
        <v>0</v>
      </c>
      <c r="AD107" s="13">
        <f t="shared" ref="AD107" si="957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958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959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960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961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962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963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110.25" x14ac:dyDescent="0.25">
      <c r="A108" s="10" t="s">
        <v>305</v>
      </c>
      <c r="B108" s="58" t="s">
        <v>293</v>
      </c>
      <c r="C108" s="41" t="s">
        <v>24</v>
      </c>
      <c r="D108" s="11" t="s">
        <v>56</v>
      </c>
      <c r="E108" s="13">
        <f t="shared" ref="E108" si="964">J108+O108+T108+Y108+AD108+AI108+AN108+AS108+AX108</f>
        <v>594.70000000000005</v>
      </c>
      <c r="F108" s="13">
        <f t="shared" ref="F108" si="965">K108+P108+U108+Z108+AE108+AJ108+AO108+AT108+AY108</f>
        <v>0</v>
      </c>
      <c r="G108" s="13">
        <f t="shared" ref="G108" si="966">L108+Q108+V108+AA108+AF108+AK108+AP108+AU108+AZ108</f>
        <v>0</v>
      </c>
      <c r="H108" s="13">
        <f t="shared" ref="H108" si="967">M108+R108+W108+AB108+AG108+AL108+AQ108+AV108+BA108</f>
        <v>594.70000000000005</v>
      </c>
      <c r="I108" s="13">
        <f t="shared" ref="I108" si="968">N108+S108+X108+AC108+AH108+AM108+AR108+AW108+BB108</f>
        <v>0</v>
      </c>
      <c r="J108" s="13">
        <f t="shared" ref="J108" si="969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970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971">W108</f>
        <v>0</v>
      </c>
      <c r="U108" s="29">
        <v>0</v>
      </c>
      <c r="V108" s="49">
        <v>0</v>
      </c>
      <c r="W108" s="63">
        <v>0</v>
      </c>
      <c r="X108" s="50">
        <v>0</v>
      </c>
      <c r="Y108" s="13">
        <f t="shared" ref="Y108" si="972">AB108</f>
        <v>594.70000000000005</v>
      </c>
      <c r="Z108" s="29">
        <v>0</v>
      </c>
      <c r="AA108" s="29">
        <v>0</v>
      </c>
      <c r="AB108" s="36">
        <v>594.70000000000005</v>
      </c>
      <c r="AC108" s="29">
        <v>0</v>
      </c>
      <c r="AD108" s="13">
        <f t="shared" ref="AD108" si="973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974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975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976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977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978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979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78.75" x14ac:dyDescent="0.25">
      <c r="A109" s="10" t="s">
        <v>306</v>
      </c>
      <c r="B109" s="58" t="s">
        <v>318</v>
      </c>
      <c r="C109" s="41" t="s">
        <v>24</v>
      </c>
      <c r="D109" s="11" t="s">
        <v>56</v>
      </c>
      <c r="E109" s="13">
        <f t="shared" ref="E109" si="980">J109+O109+T109+Y109+AD109+AI109+AN109+AS109+AX109</f>
        <v>1050.4000000000001</v>
      </c>
      <c r="F109" s="13">
        <f t="shared" ref="F109" si="981">K109+P109+U109+Z109+AE109+AJ109+AO109+AT109+AY109</f>
        <v>0</v>
      </c>
      <c r="G109" s="13">
        <f t="shared" ref="G109" si="982">L109+Q109+V109+AA109+AF109+AK109+AP109+AU109+AZ109</f>
        <v>0</v>
      </c>
      <c r="H109" s="13">
        <f t="shared" ref="H109" si="983">M109+R109+W109+AB109+AG109+AL109+AQ109+AV109+BA109</f>
        <v>1050.4000000000001</v>
      </c>
      <c r="I109" s="13">
        <f t="shared" ref="I109" si="984">N109+S109+X109+AC109+AH109+AM109+AR109+AW109+BB109</f>
        <v>0</v>
      </c>
      <c r="J109" s="13">
        <f t="shared" ref="J109" si="985">M109</f>
        <v>0</v>
      </c>
      <c r="K109" s="29">
        <v>0</v>
      </c>
      <c r="L109" s="29">
        <v>0</v>
      </c>
      <c r="M109" s="13">
        <v>0</v>
      </c>
      <c r="N109" s="29">
        <v>0</v>
      </c>
      <c r="O109" s="13">
        <f t="shared" ref="O109" si="986">R109</f>
        <v>0</v>
      </c>
      <c r="P109" s="29">
        <v>0</v>
      </c>
      <c r="Q109" s="29">
        <v>0</v>
      </c>
      <c r="R109" s="36">
        <v>0</v>
      </c>
      <c r="S109" s="29">
        <v>0</v>
      </c>
      <c r="T109" s="13">
        <f t="shared" ref="T109" si="987">W109</f>
        <v>1050.4000000000001</v>
      </c>
      <c r="U109" s="29">
        <v>0</v>
      </c>
      <c r="V109" s="49">
        <v>0</v>
      </c>
      <c r="W109" s="59">
        <v>1050.4000000000001</v>
      </c>
      <c r="X109" s="50">
        <v>0</v>
      </c>
      <c r="Y109" s="13">
        <f t="shared" ref="Y109" si="988">AB109</f>
        <v>0</v>
      </c>
      <c r="Z109" s="29">
        <v>0</v>
      </c>
      <c r="AA109" s="29">
        <v>0</v>
      </c>
      <c r="AB109" s="36">
        <v>0</v>
      </c>
      <c r="AC109" s="29">
        <v>0</v>
      </c>
      <c r="AD109" s="13">
        <f t="shared" ref="AD109" si="989">AG109</f>
        <v>0</v>
      </c>
      <c r="AE109" s="29">
        <v>0</v>
      </c>
      <c r="AF109" s="29">
        <v>0</v>
      </c>
      <c r="AG109" s="29">
        <v>0</v>
      </c>
      <c r="AH109" s="29">
        <v>0</v>
      </c>
      <c r="AI109" s="13">
        <f t="shared" ref="AI109" si="990">AL109</f>
        <v>0</v>
      </c>
      <c r="AJ109" s="29">
        <v>0</v>
      </c>
      <c r="AK109" s="29">
        <v>0</v>
      </c>
      <c r="AL109" s="29">
        <v>0</v>
      </c>
      <c r="AM109" s="29">
        <v>0</v>
      </c>
      <c r="AN109" s="13">
        <f t="shared" ref="AN109" si="991">AQ109</f>
        <v>0</v>
      </c>
      <c r="AO109" s="29">
        <v>0</v>
      </c>
      <c r="AP109" s="29">
        <v>0</v>
      </c>
      <c r="AQ109" s="29">
        <v>0</v>
      </c>
      <c r="AR109" s="29">
        <v>0</v>
      </c>
      <c r="AS109" s="13">
        <f t="shared" ref="AS109" si="992">AV109</f>
        <v>0</v>
      </c>
      <c r="AT109" s="29">
        <v>0</v>
      </c>
      <c r="AU109" s="29">
        <v>0</v>
      </c>
      <c r="AV109" s="29">
        <v>0</v>
      </c>
      <c r="AW109" s="29">
        <v>0</v>
      </c>
      <c r="AX109" s="13">
        <f t="shared" ref="AX109" si="993">BA109</f>
        <v>0</v>
      </c>
      <c r="AY109" s="29">
        <v>0</v>
      </c>
      <c r="AZ109" s="29">
        <v>0</v>
      </c>
      <c r="BA109" s="29">
        <v>0</v>
      </c>
      <c r="BB109" s="29">
        <v>0</v>
      </c>
      <c r="BC109" s="13">
        <f t="shared" ref="BC109" si="994">BF109</f>
        <v>0</v>
      </c>
      <c r="BD109" s="29">
        <v>0</v>
      </c>
      <c r="BE109" s="29">
        <v>0</v>
      </c>
      <c r="BF109" s="29">
        <v>0</v>
      </c>
      <c r="BG109" s="29">
        <v>0</v>
      </c>
      <c r="BH109" s="13">
        <f t="shared" ref="BH109" si="995">BK109</f>
        <v>0</v>
      </c>
      <c r="BI109" s="29">
        <v>0</v>
      </c>
      <c r="BJ109" s="29">
        <v>0</v>
      </c>
      <c r="BK109" s="29">
        <v>0</v>
      </c>
      <c r="BL109" s="29">
        <v>0</v>
      </c>
    </row>
    <row r="110" spans="1:64" ht="78.75" x14ac:dyDescent="0.25">
      <c r="A110" s="10" t="s">
        <v>307</v>
      </c>
      <c r="B110" s="58" t="s">
        <v>320</v>
      </c>
      <c r="C110" s="41" t="s">
        <v>24</v>
      </c>
      <c r="D110" s="11" t="s">
        <v>56</v>
      </c>
      <c r="E110" s="13">
        <f t="shared" ref="E110" si="996">J110+O110+T110+Y110+AD110+AI110+AN110+AS110+AX110</f>
        <v>510.2</v>
      </c>
      <c r="F110" s="13">
        <f t="shared" ref="F110" si="997">K110+P110+U110+Z110+AE110+AJ110+AO110+AT110+AY110</f>
        <v>0</v>
      </c>
      <c r="G110" s="13">
        <f t="shared" ref="G110" si="998">L110+Q110+V110+AA110+AF110+AK110+AP110+AU110+AZ110</f>
        <v>0</v>
      </c>
      <c r="H110" s="13">
        <f t="shared" ref="H110" si="999">M110+R110+W110+AB110+AG110+AL110+AQ110+AV110+BA110</f>
        <v>510.2</v>
      </c>
      <c r="I110" s="13">
        <f t="shared" ref="I110" si="1000">N110+S110+X110+AC110+AH110+AM110+AR110+AW110+BB110</f>
        <v>0</v>
      </c>
      <c r="J110" s="13">
        <f t="shared" ref="J110" si="1001">M110</f>
        <v>0</v>
      </c>
      <c r="K110" s="29">
        <v>0</v>
      </c>
      <c r="L110" s="29">
        <v>0</v>
      </c>
      <c r="M110" s="13">
        <v>0</v>
      </c>
      <c r="N110" s="29">
        <v>0</v>
      </c>
      <c r="O110" s="13">
        <f t="shared" ref="O110" si="1002">R110</f>
        <v>0</v>
      </c>
      <c r="P110" s="29">
        <v>0</v>
      </c>
      <c r="Q110" s="29">
        <v>0</v>
      </c>
      <c r="R110" s="36">
        <v>0</v>
      </c>
      <c r="S110" s="29">
        <v>0</v>
      </c>
      <c r="T110" s="13">
        <f t="shared" ref="T110" si="1003">W110</f>
        <v>510.2</v>
      </c>
      <c r="U110" s="29">
        <v>0</v>
      </c>
      <c r="V110" s="49">
        <v>0</v>
      </c>
      <c r="W110" s="59">
        <v>510.2</v>
      </c>
      <c r="X110" s="50">
        <v>0</v>
      </c>
      <c r="Y110" s="13">
        <f t="shared" ref="Y110" si="1004">AB110</f>
        <v>0</v>
      </c>
      <c r="Z110" s="29">
        <v>0</v>
      </c>
      <c r="AA110" s="29">
        <v>0</v>
      </c>
      <c r="AB110" s="36">
        <v>0</v>
      </c>
      <c r="AC110" s="29">
        <v>0</v>
      </c>
      <c r="AD110" s="13">
        <f t="shared" ref="AD110" si="1005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1006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1007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1008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1009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1010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1011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78.75" x14ac:dyDescent="0.25">
      <c r="A111" s="10" t="s">
        <v>313</v>
      </c>
      <c r="B111" s="58" t="s">
        <v>321</v>
      </c>
      <c r="C111" s="41" t="s">
        <v>24</v>
      </c>
      <c r="D111" s="11" t="s">
        <v>56</v>
      </c>
      <c r="E111" s="13">
        <f t="shared" ref="E111" si="1012">J111+O111+T111+Y111+AD111+AI111+AN111+AS111+AX111</f>
        <v>162.69999999999999</v>
      </c>
      <c r="F111" s="13">
        <f t="shared" ref="F111" si="1013">K111+P111+U111+Z111+AE111+AJ111+AO111+AT111+AY111</f>
        <v>0</v>
      </c>
      <c r="G111" s="13">
        <f t="shared" ref="G111" si="1014">L111+Q111+V111+AA111+AF111+AK111+AP111+AU111+AZ111</f>
        <v>0</v>
      </c>
      <c r="H111" s="13">
        <f t="shared" ref="H111" si="1015">M111+R111+W111+AB111+AG111+AL111+AQ111+AV111+BA111</f>
        <v>162.69999999999999</v>
      </c>
      <c r="I111" s="13">
        <f t="shared" ref="I111" si="1016">N111+S111+X111+AC111+AH111+AM111+AR111+AW111+BB111</f>
        <v>0</v>
      </c>
      <c r="J111" s="13">
        <f t="shared" ref="J111" si="1017"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 t="shared" ref="O111" si="1018">R111</f>
        <v>0</v>
      </c>
      <c r="P111" s="29">
        <v>0</v>
      </c>
      <c r="Q111" s="29">
        <v>0</v>
      </c>
      <c r="R111" s="36">
        <v>0</v>
      </c>
      <c r="S111" s="29">
        <v>0</v>
      </c>
      <c r="T111" s="13">
        <f t="shared" ref="T111" si="1019">W111</f>
        <v>162.69999999999999</v>
      </c>
      <c r="U111" s="29">
        <v>0</v>
      </c>
      <c r="V111" s="49">
        <v>0</v>
      </c>
      <c r="W111" s="59">
        <v>162.69999999999999</v>
      </c>
      <c r="X111" s="50">
        <v>0</v>
      </c>
      <c r="Y111" s="13">
        <f t="shared" ref="Y111" si="1020">AB111</f>
        <v>0</v>
      </c>
      <c r="Z111" s="29">
        <v>0</v>
      </c>
      <c r="AA111" s="29">
        <v>0</v>
      </c>
      <c r="AB111" s="36">
        <v>0</v>
      </c>
      <c r="AC111" s="29">
        <v>0</v>
      </c>
      <c r="AD111" s="13">
        <f t="shared" ref="AD111" si="1021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1022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1023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1024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1025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1026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1027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63" x14ac:dyDescent="0.25">
      <c r="A112" s="10" t="s">
        <v>316</v>
      </c>
      <c r="B112" s="58" t="s">
        <v>331</v>
      </c>
      <c r="C112" s="41" t="s">
        <v>24</v>
      </c>
      <c r="D112" s="11" t="s">
        <v>56</v>
      </c>
      <c r="E112" s="13">
        <f t="shared" ref="E112" si="1028">J112+O112+T112+Y112+AD112+AI112+AN112+AS112+AX112</f>
        <v>2338.1999999999998</v>
      </c>
      <c r="F112" s="13">
        <f t="shared" ref="F112" si="1029">K112+P112+U112+Z112+AE112+AJ112+AO112+AT112+AY112</f>
        <v>0</v>
      </c>
      <c r="G112" s="13">
        <f t="shared" ref="G112" si="1030">L112+Q112+V112+AA112+AF112+AK112+AP112+AU112+AZ112</f>
        <v>0</v>
      </c>
      <c r="H112" s="13">
        <f t="shared" ref="H112" si="1031">M112+R112+W112+AB112+AG112+AL112+AQ112+AV112+BA112</f>
        <v>2338.1999999999998</v>
      </c>
      <c r="I112" s="13">
        <f t="shared" ref="I112" si="1032">N112+S112+X112+AC112+AH112+AM112+AR112+AW112+BB112</f>
        <v>0</v>
      </c>
      <c r="J112" s="13">
        <f t="shared" ref="J112" si="1033">M112</f>
        <v>0</v>
      </c>
      <c r="K112" s="29">
        <v>0</v>
      </c>
      <c r="L112" s="29">
        <v>0</v>
      </c>
      <c r="M112" s="13">
        <v>0</v>
      </c>
      <c r="N112" s="29">
        <v>0</v>
      </c>
      <c r="O112" s="13">
        <f t="shared" ref="O112" si="1034">R112</f>
        <v>0</v>
      </c>
      <c r="P112" s="29">
        <v>0</v>
      </c>
      <c r="Q112" s="29">
        <v>0</v>
      </c>
      <c r="R112" s="36">
        <v>0</v>
      </c>
      <c r="S112" s="29">
        <v>0</v>
      </c>
      <c r="T112" s="13">
        <f t="shared" ref="T112" si="1035">W112</f>
        <v>2338.1999999999998</v>
      </c>
      <c r="U112" s="29">
        <v>0</v>
      </c>
      <c r="V112" s="49">
        <v>0</v>
      </c>
      <c r="W112" s="59">
        <v>2338.1999999999998</v>
      </c>
      <c r="X112" s="50">
        <v>0</v>
      </c>
      <c r="Y112" s="13">
        <f t="shared" ref="Y112" si="1036">AB112</f>
        <v>0</v>
      </c>
      <c r="Z112" s="29">
        <v>0</v>
      </c>
      <c r="AA112" s="29">
        <v>0</v>
      </c>
      <c r="AB112" s="36">
        <v>0</v>
      </c>
      <c r="AC112" s="29">
        <v>0</v>
      </c>
      <c r="AD112" s="13">
        <f t="shared" ref="AD112" si="1037">AG112</f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ref="AI112" si="1038">AL112</f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ref="AN112" si="1039">AQ112</f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ref="AS112" si="1040">AV112</f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ref="AX112" si="1041">BA112</f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ref="BC112" si="1042">BF112</f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ref="BH112" si="1043">BK112</f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94.5" x14ac:dyDescent="0.25">
      <c r="A113" s="10" t="s">
        <v>319</v>
      </c>
      <c r="B113" s="58" t="s">
        <v>392</v>
      </c>
      <c r="C113" s="41" t="s">
        <v>24</v>
      </c>
      <c r="D113" s="11" t="s">
        <v>56</v>
      </c>
      <c r="E113" s="13">
        <f t="shared" ref="E113" si="1044">J113+O113+T113+Y113+AD113+AI113+AN113+AS113+AX113</f>
        <v>598.70000000000005</v>
      </c>
      <c r="F113" s="13">
        <f t="shared" ref="F113" si="1045">K113+P113+U113+Z113+AE113+AJ113+AO113+AT113+AY113</f>
        <v>0</v>
      </c>
      <c r="G113" s="13">
        <f t="shared" ref="G113" si="1046">L113+Q113+V113+AA113+AF113+AK113+AP113+AU113+AZ113</f>
        <v>0</v>
      </c>
      <c r="H113" s="13">
        <f t="shared" ref="H113" si="1047">M113+R113+W113+AB113+AG113+AL113+AQ113+AV113+BA113</f>
        <v>598.70000000000005</v>
      </c>
      <c r="I113" s="13">
        <f t="shared" ref="I113" si="1048">N113+S113+X113+AC113+AH113+AM113+AR113+AW113+BB113</f>
        <v>0</v>
      </c>
      <c r="J113" s="13">
        <f t="shared" ref="J113" si="1049">M113</f>
        <v>0</v>
      </c>
      <c r="K113" s="29">
        <v>0</v>
      </c>
      <c r="L113" s="29">
        <v>0</v>
      </c>
      <c r="M113" s="13">
        <v>0</v>
      </c>
      <c r="N113" s="29">
        <v>0</v>
      </c>
      <c r="O113" s="13">
        <f t="shared" ref="O113" si="1050">R113</f>
        <v>0</v>
      </c>
      <c r="P113" s="29">
        <v>0</v>
      </c>
      <c r="Q113" s="29">
        <v>0</v>
      </c>
      <c r="R113" s="36">
        <v>0</v>
      </c>
      <c r="S113" s="29">
        <v>0</v>
      </c>
      <c r="T113" s="13">
        <f t="shared" ref="T113" si="1051">W113</f>
        <v>598.70000000000005</v>
      </c>
      <c r="U113" s="29">
        <v>0</v>
      </c>
      <c r="V113" s="49">
        <v>0</v>
      </c>
      <c r="W113" s="59">
        <v>598.70000000000005</v>
      </c>
      <c r="X113" s="50">
        <v>0</v>
      </c>
      <c r="Y113" s="13">
        <f t="shared" ref="Y113" si="1052">AB113</f>
        <v>0</v>
      </c>
      <c r="Z113" s="29">
        <v>0</v>
      </c>
      <c r="AA113" s="29">
        <v>0</v>
      </c>
      <c r="AB113" s="36">
        <v>0</v>
      </c>
      <c r="AC113" s="29">
        <v>0</v>
      </c>
      <c r="AD113" s="13">
        <f t="shared" ref="AD113" si="1053">AG113</f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ref="AI113" si="1054">AL113</f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ref="AN113" si="1055">AQ113</f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ref="AS113" si="1056">AV113</f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ref="AX113" si="1057">BA113</f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ref="BC113" si="1058">BF113</f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ref="BH113" si="1059">BK113</f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126" x14ac:dyDescent="0.25">
      <c r="A114" s="10" t="s">
        <v>323</v>
      </c>
      <c r="B114" s="58" t="s">
        <v>350</v>
      </c>
      <c r="C114" s="41" t="s">
        <v>24</v>
      </c>
      <c r="D114" s="11" t="s">
        <v>56</v>
      </c>
      <c r="E114" s="13">
        <f t="shared" ref="E114" si="1060">J114+O114+T114+Y114+AD114+AI114+AN114+AS114+AX114</f>
        <v>600</v>
      </c>
      <c r="F114" s="13">
        <f t="shared" ref="F114" si="1061">K114+P114+U114+Z114+AE114+AJ114+AO114+AT114+AY114</f>
        <v>0</v>
      </c>
      <c r="G114" s="13">
        <f t="shared" ref="G114" si="1062">L114+Q114+V114+AA114+AF114+AK114+AP114+AU114+AZ114</f>
        <v>0</v>
      </c>
      <c r="H114" s="13">
        <f t="shared" ref="H114" si="1063">M114+R114+W114+AB114+AG114+AL114+AQ114+AV114+BA114</f>
        <v>600</v>
      </c>
      <c r="I114" s="13">
        <f t="shared" ref="I114" si="1064">N114+S114+X114+AC114+AH114+AM114+AR114+AW114+BB114</f>
        <v>0</v>
      </c>
      <c r="J114" s="13">
        <f t="shared" ref="J114" si="1065">M114</f>
        <v>0</v>
      </c>
      <c r="K114" s="29">
        <v>0</v>
      </c>
      <c r="L114" s="29">
        <v>0</v>
      </c>
      <c r="M114" s="13">
        <v>0</v>
      </c>
      <c r="N114" s="29">
        <v>0</v>
      </c>
      <c r="O114" s="13">
        <f t="shared" ref="O114" si="1066">R114</f>
        <v>0</v>
      </c>
      <c r="P114" s="29">
        <v>0</v>
      </c>
      <c r="Q114" s="29">
        <v>0</v>
      </c>
      <c r="R114" s="36">
        <v>0</v>
      </c>
      <c r="S114" s="29">
        <v>0</v>
      </c>
      <c r="T114" s="13">
        <f t="shared" ref="T114" si="1067">W114</f>
        <v>600</v>
      </c>
      <c r="U114" s="29">
        <v>0</v>
      </c>
      <c r="V114" s="49">
        <v>0</v>
      </c>
      <c r="W114" s="62">
        <v>600</v>
      </c>
      <c r="X114" s="50">
        <v>0</v>
      </c>
      <c r="Y114" s="13">
        <f t="shared" ref="Y114" si="1068">AB114</f>
        <v>0</v>
      </c>
      <c r="Z114" s="29">
        <v>0</v>
      </c>
      <c r="AA114" s="29">
        <v>0</v>
      </c>
      <c r="AB114" s="36">
        <v>0</v>
      </c>
      <c r="AC114" s="29">
        <v>0</v>
      </c>
      <c r="AD114" s="13">
        <f t="shared" ref="AD114" si="1069">AG114</f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ref="AI114" si="1070">AL114</f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ref="AN114" si="1071">AQ114</f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ref="AS114" si="1072">AV114</f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ref="AX114" si="1073">BA114</f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ref="BC114" si="1074">BF114</f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ref="BH114" si="1075">BK114</f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110.25" x14ac:dyDescent="0.25">
      <c r="A115" s="10" t="s">
        <v>330</v>
      </c>
      <c r="B115" s="58" t="s">
        <v>356</v>
      </c>
      <c r="C115" s="41" t="s">
        <v>24</v>
      </c>
      <c r="D115" s="11" t="s">
        <v>56</v>
      </c>
      <c r="E115" s="13">
        <f t="shared" ref="E115" si="1076">J115+O115+T115+Y115+AD115+AI115+AN115+AS115+AX115</f>
        <v>492.3</v>
      </c>
      <c r="F115" s="13">
        <f t="shared" ref="F115" si="1077">K115+P115+U115+Z115+AE115+AJ115+AO115+AT115+AY115</f>
        <v>0</v>
      </c>
      <c r="G115" s="13">
        <f t="shared" ref="G115" si="1078">L115+Q115+V115+AA115+AF115+AK115+AP115+AU115+AZ115</f>
        <v>0</v>
      </c>
      <c r="H115" s="13">
        <f t="shared" ref="H115" si="1079">M115+R115+W115+AB115+AG115+AL115+AQ115+AV115+BA115</f>
        <v>492.3</v>
      </c>
      <c r="I115" s="13">
        <f t="shared" ref="I115" si="1080">N115+S115+X115+AC115+AH115+AM115+AR115+AW115+BB115</f>
        <v>0</v>
      </c>
      <c r="J115" s="13">
        <f t="shared" ref="J115" si="1081">M115</f>
        <v>0</v>
      </c>
      <c r="K115" s="29">
        <v>0</v>
      </c>
      <c r="L115" s="29">
        <v>0</v>
      </c>
      <c r="M115" s="13">
        <v>0</v>
      </c>
      <c r="N115" s="29">
        <v>0</v>
      </c>
      <c r="O115" s="13">
        <f t="shared" ref="O115" si="1082">R115</f>
        <v>0</v>
      </c>
      <c r="P115" s="29">
        <v>0</v>
      </c>
      <c r="Q115" s="29">
        <v>0</v>
      </c>
      <c r="R115" s="36">
        <v>0</v>
      </c>
      <c r="S115" s="29">
        <v>0</v>
      </c>
      <c r="T115" s="13">
        <f t="shared" ref="T115" si="1083">W115</f>
        <v>492.3</v>
      </c>
      <c r="U115" s="29">
        <v>0</v>
      </c>
      <c r="V115" s="49">
        <v>0</v>
      </c>
      <c r="W115" s="62">
        <v>492.3</v>
      </c>
      <c r="X115" s="50">
        <v>0</v>
      </c>
      <c r="Y115" s="13">
        <f t="shared" ref="Y115" si="1084">AB115</f>
        <v>0</v>
      </c>
      <c r="Z115" s="29">
        <v>0</v>
      </c>
      <c r="AA115" s="29">
        <v>0</v>
      </c>
      <c r="AB115" s="36">
        <v>0</v>
      </c>
      <c r="AC115" s="29">
        <v>0</v>
      </c>
      <c r="AD115" s="13">
        <f t="shared" ref="AD115" si="1085">AG115</f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ref="AI115" si="1086">AL115</f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ref="AN115" si="1087">AQ115</f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ref="AS115" si="1088">AV115</f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ref="AX115" si="1089">BA115</f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ref="BC115" si="1090">BF115</f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ref="BH115" si="1091">BK115</f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94.5" x14ac:dyDescent="0.25">
      <c r="A116" s="10" t="s">
        <v>332</v>
      </c>
      <c r="B116" s="58" t="s">
        <v>357</v>
      </c>
      <c r="C116" s="41" t="s">
        <v>24</v>
      </c>
      <c r="D116" s="11" t="s">
        <v>56</v>
      </c>
      <c r="E116" s="13">
        <f t="shared" ref="E116" si="1092">J116+O116+T116+Y116+AD116+AI116+AN116+AS116+AX116</f>
        <v>208.3</v>
      </c>
      <c r="F116" s="13">
        <f t="shared" ref="F116" si="1093">K116+P116+U116+Z116+AE116+AJ116+AO116+AT116+AY116</f>
        <v>0</v>
      </c>
      <c r="G116" s="13">
        <f t="shared" ref="G116" si="1094">L116+Q116+V116+AA116+AF116+AK116+AP116+AU116+AZ116</f>
        <v>0</v>
      </c>
      <c r="H116" s="13">
        <f t="shared" ref="H116" si="1095">M116+R116+W116+AB116+AG116+AL116+AQ116+AV116+BA116</f>
        <v>208.3</v>
      </c>
      <c r="I116" s="13">
        <f t="shared" ref="I116" si="1096">N116+S116+X116+AC116+AH116+AM116+AR116+AW116+BB116</f>
        <v>0</v>
      </c>
      <c r="J116" s="13">
        <f t="shared" ref="J116" si="1097">M116</f>
        <v>0</v>
      </c>
      <c r="K116" s="29">
        <v>0</v>
      </c>
      <c r="L116" s="29">
        <v>0</v>
      </c>
      <c r="M116" s="13">
        <v>0</v>
      </c>
      <c r="N116" s="29">
        <v>0</v>
      </c>
      <c r="O116" s="13">
        <f t="shared" ref="O116" si="1098">R116</f>
        <v>0</v>
      </c>
      <c r="P116" s="29">
        <v>0</v>
      </c>
      <c r="Q116" s="29">
        <v>0</v>
      </c>
      <c r="R116" s="36">
        <v>0</v>
      </c>
      <c r="S116" s="29">
        <v>0</v>
      </c>
      <c r="T116" s="13">
        <f t="shared" ref="T116" si="1099">W116</f>
        <v>208.3</v>
      </c>
      <c r="U116" s="29">
        <v>0</v>
      </c>
      <c r="V116" s="49">
        <v>0</v>
      </c>
      <c r="W116" s="62">
        <v>208.3</v>
      </c>
      <c r="X116" s="50">
        <v>0</v>
      </c>
      <c r="Y116" s="13">
        <f t="shared" ref="Y116" si="1100">AB116</f>
        <v>0</v>
      </c>
      <c r="Z116" s="29">
        <v>0</v>
      </c>
      <c r="AA116" s="29">
        <v>0</v>
      </c>
      <c r="AB116" s="36">
        <v>0</v>
      </c>
      <c r="AC116" s="29">
        <v>0</v>
      </c>
      <c r="AD116" s="13">
        <f t="shared" ref="AD116" si="1101">AG116</f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ref="AI116" si="1102">AL116</f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ref="AN116" si="1103">AQ116</f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ref="AS116" si="1104">AV116</f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ref="AX116" si="1105">BA116</f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ref="BC116" si="1106">BF116</f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ref="BH116" si="1107">BK116</f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94.5" x14ac:dyDescent="0.25">
      <c r="A117" s="10" t="s">
        <v>338</v>
      </c>
      <c r="B117" s="58" t="s">
        <v>341</v>
      </c>
      <c r="C117" s="41" t="s">
        <v>24</v>
      </c>
      <c r="D117" s="11" t="s">
        <v>56</v>
      </c>
      <c r="E117" s="13">
        <f t="shared" ref="E117:E120" si="1108">J117+O117+T117+Y117+AD117+AI117+AN117+AS117+AX117</f>
        <v>122</v>
      </c>
      <c r="F117" s="13">
        <f t="shared" ref="F117:F120" si="1109">K117+P117+U117+Z117+AE117+AJ117+AO117+AT117+AY117</f>
        <v>0</v>
      </c>
      <c r="G117" s="13">
        <f t="shared" ref="G117:G120" si="1110">L117+Q117+V117+AA117+AF117+AK117+AP117+AU117+AZ117</f>
        <v>0</v>
      </c>
      <c r="H117" s="13">
        <f t="shared" ref="H117:H120" si="1111">M117+R117+W117+AB117+AG117+AL117+AQ117+AV117+BA117</f>
        <v>122</v>
      </c>
      <c r="I117" s="13">
        <f t="shared" ref="I117:I120" si="1112">N117+S117+X117+AC117+AH117+AM117+AR117+AW117+BB117</f>
        <v>0</v>
      </c>
      <c r="J117" s="13">
        <f t="shared" ref="J117:J120" si="1113">M117</f>
        <v>0</v>
      </c>
      <c r="K117" s="29">
        <v>0</v>
      </c>
      <c r="L117" s="29">
        <v>0</v>
      </c>
      <c r="M117" s="13">
        <v>0</v>
      </c>
      <c r="N117" s="29">
        <v>0</v>
      </c>
      <c r="O117" s="13">
        <f t="shared" ref="O117:O120" si="1114">R117</f>
        <v>0</v>
      </c>
      <c r="P117" s="29">
        <v>0</v>
      </c>
      <c r="Q117" s="29">
        <v>0</v>
      </c>
      <c r="R117" s="36">
        <v>0</v>
      </c>
      <c r="S117" s="29">
        <v>0</v>
      </c>
      <c r="T117" s="13">
        <f t="shared" ref="T117:T120" si="1115">W117</f>
        <v>122</v>
      </c>
      <c r="U117" s="29">
        <v>0</v>
      </c>
      <c r="V117" s="49">
        <v>0</v>
      </c>
      <c r="W117" s="66">
        <v>122</v>
      </c>
      <c r="X117" s="50">
        <v>0</v>
      </c>
      <c r="Y117" s="13">
        <f t="shared" ref="Y117:Y120" si="1116">AB117</f>
        <v>0</v>
      </c>
      <c r="Z117" s="29">
        <v>0</v>
      </c>
      <c r="AA117" s="29">
        <v>0</v>
      </c>
      <c r="AB117" s="36">
        <v>0</v>
      </c>
      <c r="AC117" s="29">
        <v>0</v>
      </c>
      <c r="AD117" s="13">
        <f t="shared" ref="AD117:AD120" si="1117">AG117</f>
        <v>0</v>
      </c>
      <c r="AE117" s="29">
        <v>0</v>
      </c>
      <c r="AF117" s="29">
        <v>0</v>
      </c>
      <c r="AG117" s="29">
        <v>0</v>
      </c>
      <c r="AH117" s="29">
        <v>0</v>
      </c>
      <c r="AI117" s="13">
        <f t="shared" ref="AI117:AI120" si="1118">AL117</f>
        <v>0</v>
      </c>
      <c r="AJ117" s="29">
        <v>0</v>
      </c>
      <c r="AK117" s="29">
        <v>0</v>
      </c>
      <c r="AL117" s="29">
        <v>0</v>
      </c>
      <c r="AM117" s="29">
        <v>0</v>
      </c>
      <c r="AN117" s="13">
        <f t="shared" ref="AN117:AN120" si="1119">AQ117</f>
        <v>0</v>
      </c>
      <c r="AO117" s="29">
        <v>0</v>
      </c>
      <c r="AP117" s="29">
        <v>0</v>
      </c>
      <c r="AQ117" s="29">
        <v>0</v>
      </c>
      <c r="AR117" s="29">
        <v>0</v>
      </c>
      <c r="AS117" s="13">
        <f t="shared" ref="AS117:AS120" si="1120">AV117</f>
        <v>0</v>
      </c>
      <c r="AT117" s="29">
        <v>0</v>
      </c>
      <c r="AU117" s="29">
        <v>0</v>
      </c>
      <c r="AV117" s="29">
        <v>0</v>
      </c>
      <c r="AW117" s="29">
        <v>0</v>
      </c>
      <c r="AX117" s="13">
        <f t="shared" ref="AX117:AX120" si="1121">BA117</f>
        <v>0</v>
      </c>
      <c r="AY117" s="29">
        <v>0</v>
      </c>
      <c r="AZ117" s="29">
        <v>0</v>
      </c>
      <c r="BA117" s="29">
        <v>0</v>
      </c>
      <c r="BB117" s="29">
        <v>0</v>
      </c>
      <c r="BC117" s="13">
        <f t="shared" ref="BC117:BC120" si="1122">BF117</f>
        <v>0</v>
      </c>
      <c r="BD117" s="29">
        <v>0</v>
      </c>
      <c r="BE117" s="29">
        <v>0</v>
      </c>
      <c r="BF117" s="29">
        <v>0</v>
      </c>
      <c r="BG117" s="29">
        <v>0</v>
      </c>
      <c r="BH117" s="13">
        <f t="shared" ref="BH117:BH120" si="1123">BK117</f>
        <v>0</v>
      </c>
      <c r="BI117" s="29">
        <v>0</v>
      </c>
      <c r="BJ117" s="29">
        <v>0</v>
      </c>
      <c r="BK117" s="29">
        <v>0</v>
      </c>
      <c r="BL117" s="29">
        <v>0</v>
      </c>
    </row>
    <row r="118" spans="1:64" ht="110.25" x14ac:dyDescent="0.25">
      <c r="A118" s="10" t="s">
        <v>339</v>
      </c>
      <c r="B118" s="58" t="s">
        <v>342</v>
      </c>
      <c r="C118" s="41" t="s">
        <v>24</v>
      </c>
      <c r="D118" s="11" t="s">
        <v>56</v>
      </c>
      <c r="E118" s="13">
        <f t="shared" si="1108"/>
        <v>113.8</v>
      </c>
      <c r="F118" s="13">
        <f t="shared" si="1109"/>
        <v>0</v>
      </c>
      <c r="G118" s="13">
        <f t="shared" si="1110"/>
        <v>0</v>
      </c>
      <c r="H118" s="13">
        <f t="shared" si="1111"/>
        <v>113.8</v>
      </c>
      <c r="I118" s="13">
        <f t="shared" si="1112"/>
        <v>0</v>
      </c>
      <c r="J118" s="13">
        <f t="shared" si="1113"/>
        <v>0</v>
      </c>
      <c r="K118" s="29">
        <v>0</v>
      </c>
      <c r="L118" s="29">
        <v>0</v>
      </c>
      <c r="M118" s="13">
        <v>0</v>
      </c>
      <c r="N118" s="29">
        <v>0</v>
      </c>
      <c r="O118" s="13">
        <f t="shared" si="1114"/>
        <v>0</v>
      </c>
      <c r="P118" s="29">
        <v>0</v>
      </c>
      <c r="Q118" s="29">
        <v>0</v>
      </c>
      <c r="R118" s="36">
        <v>0</v>
      </c>
      <c r="S118" s="29">
        <v>0</v>
      </c>
      <c r="T118" s="13">
        <f t="shared" si="1115"/>
        <v>113.8</v>
      </c>
      <c r="U118" s="29">
        <v>0</v>
      </c>
      <c r="V118" s="49">
        <v>0</v>
      </c>
      <c r="W118" s="66">
        <v>113.8</v>
      </c>
      <c r="X118" s="50">
        <v>0</v>
      </c>
      <c r="Y118" s="13">
        <f t="shared" si="1116"/>
        <v>0</v>
      </c>
      <c r="Z118" s="29">
        <v>0</v>
      </c>
      <c r="AA118" s="29">
        <v>0</v>
      </c>
      <c r="AB118" s="36">
        <v>0</v>
      </c>
      <c r="AC118" s="29">
        <v>0</v>
      </c>
      <c r="AD118" s="13">
        <f t="shared" si="1117"/>
        <v>0</v>
      </c>
      <c r="AE118" s="29">
        <v>0</v>
      </c>
      <c r="AF118" s="29">
        <v>0</v>
      </c>
      <c r="AG118" s="29">
        <v>0</v>
      </c>
      <c r="AH118" s="29">
        <v>0</v>
      </c>
      <c r="AI118" s="13">
        <f t="shared" si="1118"/>
        <v>0</v>
      </c>
      <c r="AJ118" s="29">
        <v>0</v>
      </c>
      <c r="AK118" s="29">
        <v>0</v>
      </c>
      <c r="AL118" s="29">
        <v>0</v>
      </c>
      <c r="AM118" s="29">
        <v>0</v>
      </c>
      <c r="AN118" s="13">
        <f t="shared" si="1119"/>
        <v>0</v>
      </c>
      <c r="AO118" s="29">
        <v>0</v>
      </c>
      <c r="AP118" s="29">
        <v>0</v>
      </c>
      <c r="AQ118" s="29">
        <v>0</v>
      </c>
      <c r="AR118" s="29">
        <v>0</v>
      </c>
      <c r="AS118" s="13">
        <f t="shared" si="1120"/>
        <v>0</v>
      </c>
      <c r="AT118" s="29">
        <v>0</v>
      </c>
      <c r="AU118" s="29">
        <v>0</v>
      </c>
      <c r="AV118" s="29">
        <v>0</v>
      </c>
      <c r="AW118" s="29">
        <v>0</v>
      </c>
      <c r="AX118" s="13">
        <f t="shared" si="1121"/>
        <v>0</v>
      </c>
      <c r="AY118" s="29">
        <v>0</v>
      </c>
      <c r="AZ118" s="29">
        <v>0</v>
      </c>
      <c r="BA118" s="29">
        <v>0</v>
      </c>
      <c r="BB118" s="29">
        <v>0</v>
      </c>
      <c r="BC118" s="13">
        <f t="shared" si="1122"/>
        <v>0</v>
      </c>
      <c r="BD118" s="29">
        <v>0</v>
      </c>
      <c r="BE118" s="29">
        <v>0</v>
      </c>
      <c r="BF118" s="29">
        <v>0</v>
      </c>
      <c r="BG118" s="29">
        <v>0</v>
      </c>
      <c r="BH118" s="13">
        <f t="shared" si="1123"/>
        <v>0</v>
      </c>
      <c r="BI118" s="29">
        <v>0</v>
      </c>
      <c r="BJ118" s="29">
        <v>0</v>
      </c>
      <c r="BK118" s="29">
        <v>0</v>
      </c>
      <c r="BL118" s="29">
        <v>0</v>
      </c>
    </row>
    <row r="119" spans="1:64" ht="94.5" x14ac:dyDescent="0.25">
      <c r="A119" s="10" t="s">
        <v>340</v>
      </c>
      <c r="B119" s="58" t="s">
        <v>343</v>
      </c>
      <c r="C119" s="41" t="s">
        <v>24</v>
      </c>
      <c r="D119" s="11" t="s">
        <v>56</v>
      </c>
      <c r="E119" s="13">
        <f t="shared" si="1108"/>
        <v>100.7</v>
      </c>
      <c r="F119" s="13">
        <f t="shared" si="1109"/>
        <v>0</v>
      </c>
      <c r="G119" s="13">
        <f t="shared" si="1110"/>
        <v>0</v>
      </c>
      <c r="H119" s="13">
        <f t="shared" si="1111"/>
        <v>100.7</v>
      </c>
      <c r="I119" s="13">
        <f t="shared" si="1112"/>
        <v>0</v>
      </c>
      <c r="J119" s="13">
        <f t="shared" si="1113"/>
        <v>0</v>
      </c>
      <c r="K119" s="29">
        <v>0</v>
      </c>
      <c r="L119" s="29">
        <v>0</v>
      </c>
      <c r="M119" s="13">
        <v>0</v>
      </c>
      <c r="N119" s="29">
        <v>0</v>
      </c>
      <c r="O119" s="13">
        <f t="shared" si="1114"/>
        <v>0</v>
      </c>
      <c r="P119" s="29">
        <v>0</v>
      </c>
      <c r="Q119" s="29">
        <v>0</v>
      </c>
      <c r="R119" s="36">
        <v>0</v>
      </c>
      <c r="S119" s="29">
        <v>0</v>
      </c>
      <c r="T119" s="13">
        <f t="shared" si="1115"/>
        <v>100.7</v>
      </c>
      <c r="U119" s="29">
        <v>0</v>
      </c>
      <c r="V119" s="49">
        <v>0</v>
      </c>
      <c r="W119" s="66">
        <v>100.7</v>
      </c>
      <c r="X119" s="50">
        <v>0</v>
      </c>
      <c r="Y119" s="13">
        <f t="shared" si="1116"/>
        <v>0</v>
      </c>
      <c r="Z119" s="29">
        <v>0</v>
      </c>
      <c r="AA119" s="29">
        <v>0</v>
      </c>
      <c r="AB119" s="36">
        <v>0</v>
      </c>
      <c r="AC119" s="29">
        <v>0</v>
      </c>
      <c r="AD119" s="13">
        <f t="shared" si="1117"/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si="1118"/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si="1119"/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si="1120"/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si="1121"/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si="1122"/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si="1123"/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94.5" x14ac:dyDescent="0.25">
      <c r="A120" s="10" t="s">
        <v>348</v>
      </c>
      <c r="B120" s="58" t="s">
        <v>344</v>
      </c>
      <c r="C120" s="41" t="s">
        <v>24</v>
      </c>
      <c r="D120" s="11" t="s">
        <v>56</v>
      </c>
      <c r="E120" s="13">
        <f t="shared" si="1108"/>
        <v>123.8</v>
      </c>
      <c r="F120" s="13">
        <f t="shared" si="1109"/>
        <v>0</v>
      </c>
      <c r="G120" s="13">
        <f t="shared" si="1110"/>
        <v>0</v>
      </c>
      <c r="H120" s="13">
        <f t="shared" si="1111"/>
        <v>123.8</v>
      </c>
      <c r="I120" s="13">
        <f t="shared" si="1112"/>
        <v>0</v>
      </c>
      <c r="J120" s="13">
        <f t="shared" si="1113"/>
        <v>0</v>
      </c>
      <c r="K120" s="29">
        <v>0</v>
      </c>
      <c r="L120" s="29">
        <v>0</v>
      </c>
      <c r="M120" s="13">
        <v>0</v>
      </c>
      <c r="N120" s="29">
        <v>0</v>
      </c>
      <c r="O120" s="13">
        <f t="shared" si="1114"/>
        <v>0</v>
      </c>
      <c r="P120" s="29">
        <v>0</v>
      </c>
      <c r="Q120" s="29">
        <v>0</v>
      </c>
      <c r="R120" s="36">
        <v>0</v>
      </c>
      <c r="S120" s="29">
        <v>0</v>
      </c>
      <c r="T120" s="13">
        <f t="shared" si="1115"/>
        <v>123.8</v>
      </c>
      <c r="U120" s="29">
        <v>0</v>
      </c>
      <c r="V120" s="49">
        <v>0</v>
      </c>
      <c r="W120" s="66">
        <v>123.8</v>
      </c>
      <c r="X120" s="50">
        <v>0</v>
      </c>
      <c r="Y120" s="13">
        <f t="shared" si="1116"/>
        <v>0</v>
      </c>
      <c r="Z120" s="29">
        <v>0</v>
      </c>
      <c r="AA120" s="29">
        <v>0</v>
      </c>
      <c r="AB120" s="36">
        <v>0</v>
      </c>
      <c r="AC120" s="29">
        <v>0</v>
      </c>
      <c r="AD120" s="13">
        <f t="shared" si="1117"/>
        <v>0</v>
      </c>
      <c r="AE120" s="29">
        <v>0</v>
      </c>
      <c r="AF120" s="29">
        <v>0</v>
      </c>
      <c r="AG120" s="29">
        <v>0</v>
      </c>
      <c r="AH120" s="29">
        <v>0</v>
      </c>
      <c r="AI120" s="13">
        <f t="shared" si="1118"/>
        <v>0</v>
      </c>
      <c r="AJ120" s="29">
        <v>0</v>
      </c>
      <c r="AK120" s="29">
        <v>0</v>
      </c>
      <c r="AL120" s="29">
        <v>0</v>
      </c>
      <c r="AM120" s="29">
        <v>0</v>
      </c>
      <c r="AN120" s="13">
        <f t="shared" si="1119"/>
        <v>0</v>
      </c>
      <c r="AO120" s="29">
        <v>0</v>
      </c>
      <c r="AP120" s="29">
        <v>0</v>
      </c>
      <c r="AQ120" s="29">
        <v>0</v>
      </c>
      <c r="AR120" s="29">
        <v>0</v>
      </c>
      <c r="AS120" s="13">
        <f t="shared" si="1120"/>
        <v>0</v>
      </c>
      <c r="AT120" s="29">
        <v>0</v>
      </c>
      <c r="AU120" s="29">
        <v>0</v>
      </c>
      <c r="AV120" s="29">
        <v>0</v>
      </c>
      <c r="AW120" s="29">
        <v>0</v>
      </c>
      <c r="AX120" s="13">
        <f t="shared" si="1121"/>
        <v>0</v>
      </c>
      <c r="AY120" s="29">
        <v>0</v>
      </c>
      <c r="AZ120" s="29">
        <v>0</v>
      </c>
      <c r="BA120" s="29">
        <v>0</v>
      </c>
      <c r="BB120" s="29">
        <v>0</v>
      </c>
      <c r="BC120" s="13">
        <f t="shared" si="1122"/>
        <v>0</v>
      </c>
      <c r="BD120" s="29">
        <v>0</v>
      </c>
      <c r="BE120" s="29">
        <v>0</v>
      </c>
      <c r="BF120" s="29">
        <v>0</v>
      </c>
      <c r="BG120" s="29">
        <v>0</v>
      </c>
      <c r="BH120" s="13">
        <f t="shared" si="1123"/>
        <v>0</v>
      </c>
      <c r="BI120" s="29">
        <v>0</v>
      </c>
      <c r="BJ120" s="29">
        <v>0</v>
      </c>
      <c r="BK120" s="29">
        <v>0</v>
      </c>
      <c r="BL120" s="29">
        <v>0</v>
      </c>
    </row>
    <row r="121" spans="1:64" ht="78.75" x14ac:dyDescent="0.25">
      <c r="A121" s="10" t="s">
        <v>349</v>
      </c>
      <c r="B121" s="58" t="s">
        <v>368</v>
      </c>
      <c r="C121" s="41" t="s">
        <v>24</v>
      </c>
      <c r="D121" s="11" t="s">
        <v>56</v>
      </c>
      <c r="E121" s="13">
        <f t="shared" ref="E121:E122" si="1124">J121+O121+T121+Y121+AD121+AI121+AN121+AS121+AX121</f>
        <v>170</v>
      </c>
      <c r="F121" s="13">
        <f t="shared" ref="F121:F122" si="1125">K121+P121+U121+Z121+AE121+AJ121+AO121+AT121+AY121</f>
        <v>0</v>
      </c>
      <c r="G121" s="13">
        <f t="shared" ref="G121:G122" si="1126">L121+Q121+V121+AA121+AF121+AK121+AP121+AU121+AZ121</f>
        <v>0</v>
      </c>
      <c r="H121" s="13">
        <f t="shared" ref="H121:H122" si="1127">M121+R121+W121+AB121+AG121+AL121+AQ121+AV121+BA121</f>
        <v>170</v>
      </c>
      <c r="I121" s="13">
        <f t="shared" ref="I121:I122" si="1128">N121+S121+X121+AC121+AH121+AM121+AR121+AW121+BB121</f>
        <v>0</v>
      </c>
      <c r="J121" s="13">
        <f t="shared" ref="J121:J122" si="1129">M121</f>
        <v>0</v>
      </c>
      <c r="K121" s="29">
        <v>0</v>
      </c>
      <c r="L121" s="29">
        <v>0</v>
      </c>
      <c r="M121" s="13">
        <v>0</v>
      </c>
      <c r="N121" s="29">
        <v>0</v>
      </c>
      <c r="O121" s="13">
        <f t="shared" ref="O121:O122" si="1130">R121</f>
        <v>0</v>
      </c>
      <c r="P121" s="29">
        <v>0</v>
      </c>
      <c r="Q121" s="29">
        <v>0</v>
      </c>
      <c r="R121" s="36">
        <v>0</v>
      </c>
      <c r="S121" s="29">
        <v>0</v>
      </c>
      <c r="T121" s="13">
        <f t="shared" ref="T121:T122" si="1131">W121</f>
        <v>170</v>
      </c>
      <c r="U121" s="29">
        <v>0</v>
      </c>
      <c r="V121" s="49">
        <v>0</v>
      </c>
      <c r="W121" s="66">
        <v>170</v>
      </c>
      <c r="X121" s="50">
        <v>0</v>
      </c>
      <c r="Y121" s="13">
        <f t="shared" ref="Y121:Y122" si="1132">AB121</f>
        <v>0</v>
      </c>
      <c r="Z121" s="29">
        <v>0</v>
      </c>
      <c r="AA121" s="29">
        <v>0</v>
      </c>
      <c r="AB121" s="36">
        <v>0</v>
      </c>
      <c r="AC121" s="29">
        <v>0</v>
      </c>
      <c r="AD121" s="13">
        <f t="shared" ref="AD121:AD122" si="1133">AG121</f>
        <v>0</v>
      </c>
      <c r="AE121" s="29">
        <v>0</v>
      </c>
      <c r="AF121" s="29">
        <v>0</v>
      </c>
      <c r="AG121" s="29">
        <v>0</v>
      </c>
      <c r="AH121" s="29">
        <v>0</v>
      </c>
      <c r="AI121" s="13">
        <f t="shared" ref="AI121:AI122" si="1134">AL121</f>
        <v>0</v>
      </c>
      <c r="AJ121" s="29">
        <v>0</v>
      </c>
      <c r="AK121" s="29">
        <v>0</v>
      </c>
      <c r="AL121" s="29">
        <v>0</v>
      </c>
      <c r="AM121" s="29">
        <v>0</v>
      </c>
      <c r="AN121" s="13">
        <f t="shared" ref="AN121:AN122" si="1135">AQ121</f>
        <v>0</v>
      </c>
      <c r="AO121" s="29">
        <v>0</v>
      </c>
      <c r="AP121" s="29">
        <v>0</v>
      </c>
      <c r="AQ121" s="29">
        <v>0</v>
      </c>
      <c r="AR121" s="29">
        <v>0</v>
      </c>
      <c r="AS121" s="13">
        <f t="shared" ref="AS121:AS122" si="1136">AV121</f>
        <v>0</v>
      </c>
      <c r="AT121" s="29">
        <v>0</v>
      </c>
      <c r="AU121" s="29">
        <v>0</v>
      </c>
      <c r="AV121" s="29">
        <v>0</v>
      </c>
      <c r="AW121" s="29">
        <v>0</v>
      </c>
      <c r="AX121" s="13">
        <f t="shared" ref="AX121:AX122" si="1137">BA121</f>
        <v>0</v>
      </c>
      <c r="AY121" s="29">
        <v>0</v>
      </c>
      <c r="AZ121" s="29">
        <v>0</v>
      </c>
      <c r="BA121" s="29">
        <v>0</v>
      </c>
      <c r="BB121" s="29">
        <v>0</v>
      </c>
      <c r="BC121" s="13">
        <f t="shared" ref="BC121:BC122" si="1138">BF121</f>
        <v>0</v>
      </c>
      <c r="BD121" s="29">
        <v>0</v>
      </c>
      <c r="BE121" s="29">
        <v>0</v>
      </c>
      <c r="BF121" s="29">
        <v>0</v>
      </c>
      <c r="BG121" s="29">
        <v>0</v>
      </c>
      <c r="BH121" s="13">
        <f t="shared" ref="BH121:BH122" si="1139">BK121</f>
        <v>0</v>
      </c>
      <c r="BI121" s="29">
        <v>0</v>
      </c>
      <c r="BJ121" s="29">
        <v>0</v>
      </c>
      <c r="BK121" s="29">
        <v>0</v>
      </c>
      <c r="BL121" s="29">
        <v>0</v>
      </c>
    </row>
    <row r="122" spans="1:64" ht="78.75" x14ac:dyDescent="0.25">
      <c r="A122" s="10" t="s">
        <v>366</v>
      </c>
      <c r="B122" s="58" t="s">
        <v>369</v>
      </c>
      <c r="C122" s="41" t="s">
        <v>24</v>
      </c>
      <c r="D122" s="11" t="s">
        <v>56</v>
      </c>
      <c r="E122" s="13">
        <f t="shared" si="1124"/>
        <v>170</v>
      </c>
      <c r="F122" s="13">
        <f t="shared" si="1125"/>
        <v>0</v>
      </c>
      <c r="G122" s="13">
        <f t="shared" si="1126"/>
        <v>0</v>
      </c>
      <c r="H122" s="13">
        <f t="shared" si="1127"/>
        <v>170</v>
      </c>
      <c r="I122" s="13">
        <f t="shared" si="1128"/>
        <v>0</v>
      </c>
      <c r="J122" s="13">
        <f t="shared" si="1129"/>
        <v>0</v>
      </c>
      <c r="K122" s="29">
        <v>0</v>
      </c>
      <c r="L122" s="29">
        <v>0</v>
      </c>
      <c r="M122" s="13">
        <v>0</v>
      </c>
      <c r="N122" s="29">
        <v>0</v>
      </c>
      <c r="O122" s="13">
        <f t="shared" si="1130"/>
        <v>0</v>
      </c>
      <c r="P122" s="29">
        <v>0</v>
      </c>
      <c r="Q122" s="29">
        <v>0</v>
      </c>
      <c r="R122" s="36">
        <v>0</v>
      </c>
      <c r="S122" s="29">
        <v>0</v>
      </c>
      <c r="T122" s="13">
        <f t="shared" si="1131"/>
        <v>170</v>
      </c>
      <c r="U122" s="29">
        <v>0</v>
      </c>
      <c r="V122" s="49">
        <v>0</v>
      </c>
      <c r="W122" s="66">
        <v>170</v>
      </c>
      <c r="X122" s="50">
        <v>0</v>
      </c>
      <c r="Y122" s="13">
        <f t="shared" si="1132"/>
        <v>0</v>
      </c>
      <c r="Z122" s="29">
        <v>0</v>
      </c>
      <c r="AA122" s="29">
        <v>0</v>
      </c>
      <c r="AB122" s="36">
        <v>0</v>
      </c>
      <c r="AC122" s="29">
        <v>0</v>
      </c>
      <c r="AD122" s="13">
        <f t="shared" si="1133"/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si="1134"/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si="1135"/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si="1136"/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si="1137"/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si="1138"/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si="1139"/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78.75" x14ac:dyDescent="0.25">
      <c r="A123" s="10" t="s">
        <v>367</v>
      </c>
      <c r="B123" s="58" t="s">
        <v>371</v>
      </c>
      <c r="C123" s="41" t="s">
        <v>24</v>
      </c>
      <c r="D123" s="11" t="s">
        <v>56</v>
      </c>
      <c r="E123" s="13">
        <f t="shared" ref="E123" si="1140">J123+O123+T123+Y123+AD123+AI123+AN123+AS123+AX123</f>
        <v>515</v>
      </c>
      <c r="F123" s="13">
        <f t="shared" ref="F123" si="1141">K123+P123+U123+Z123+AE123+AJ123+AO123+AT123+AY123</f>
        <v>0</v>
      </c>
      <c r="G123" s="13">
        <f t="shared" ref="G123" si="1142">L123+Q123+V123+AA123+AF123+AK123+AP123+AU123+AZ123</f>
        <v>0</v>
      </c>
      <c r="H123" s="13">
        <f t="shared" ref="H123" si="1143">M123+R123+W123+AB123+AG123+AL123+AQ123+AV123+BA123</f>
        <v>515</v>
      </c>
      <c r="I123" s="13">
        <f t="shared" ref="I123" si="1144">N123+S123+X123+AC123+AH123+AM123+AR123+AW123+BB123</f>
        <v>0</v>
      </c>
      <c r="J123" s="13">
        <f t="shared" ref="J123" si="1145">M123</f>
        <v>0</v>
      </c>
      <c r="K123" s="29">
        <v>0</v>
      </c>
      <c r="L123" s="29">
        <v>0</v>
      </c>
      <c r="M123" s="13">
        <v>0</v>
      </c>
      <c r="N123" s="29">
        <v>0</v>
      </c>
      <c r="O123" s="13">
        <f t="shared" ref="O123" si="1146">R123</f>
        <v>0</v>
      </c>
      <c r="P123" s="29">
        <v>0</v>
      </c>
      <c r="Q123" s="29">
        <v>0</v>
      </c>
      <c r="R123" s="36">
        <v>0</v>
      </c>
      <c r="S123" s="29">
        <v>0</v>
      </c>
      <c r="T123" s="13">
        <f t="shared" ref="T123" si="1147">W123</f>
        <v>515</v>
      </c>
      <c r="U123" s="29">
        <v>0</v>
      </c>
      <c r="V123" s="49">
        <v>0</v>
      </c>
      <c r="W123" s="66">
        <v>515</v>
      </c>
      <c r="X123" s="50">
        <v>0</v>
      </c>
      <c r="Y123" s="13">
        <f t="shared" ref="Y123" si="1148">AB123</f>
        <v>0</v>
      </c>
      <c r="Z123" s="29">
        <v>0</v>
      </c>
      <c r="AA123" s="29">
        <v>0</v>
      </c>
      <c r="AB123" s="36">
        <v>0</v>
      </c>
      <c r="AC123" s="29">
        <v>0</v>
      </c>
      <c r="AD123" s="13">
        <f t="shared" ref="AD123" si="1149">AG123</f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ref="AI123" si="1150">AL123</f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ref="AN123" si="1151">AQ123</f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ref="AS123" si="1152">AV123</f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ref="AX123" si="1153">BA123</f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ref="BC123" si="1154">BF123</f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ref="BH123" si="1155">BK123</f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63" x14ac:dyDescent="0.25">
      <c r="A124" s="10" t="s">
        <v>370</v>
      </c>
      <c r="B124" s="58" t="s">
        <v>373</v>
      </c>
      <c r="C124" s="41" t="s">
        <v>24</v>
      </c>
      <c r="D124" s="11" t="s">
        <v>56</v>
      </c>
      <c r="E124" s="13">
        <f t="shared" ref="E124" si="1156">J124+O124+T124+Y124+AD124+AI124+AN124+AS124+AX124</f>
        <v>492.1</v>
      </c>
      <c r="F124" s="13">
        <f t="shared" ref="F124" si="1157">K124+P124+U124+Z124+AE124+AJ124+AO124+AT124+AY124</f>
        <v>0</v>
      </c>
      <c r="G124" s="13">
        <f t="shared" ref="G124" si="1158">L124+Q124+V124+AA124+AF124+AK124+AP124+AU124+AZ124</f>
        <v>0</v>
      </c>
      <c r="H124" s="13">
        <f t="shared" ref="H124" si="1159">M124+R124+W124+AB124+AG124+AL124+AQ124+AV124+BA124</f>
        <v>492.1</v>
      </c>
      <c r="I124" s="13">
        <f t="shared" ref="I124" si="1160">N124+S124+X124+AC124+AH124+AM124+AR124+AW124+BB124</f>
        <v>0</v>
      </c>
      <c r="J124" s="13">
        <f t="shared" ref="J124" si="1161">M124</f>
        <v>0</v>
      </c>
      <c r="K124" s="29">
        <v>0</v>
      </c>
      <c r="L124" s="29">
        <v>0</v>
      </c>
      <c r="M124" s="13">
        <v>0</v>
      </c>
      <c r="N124" s="29">
        <v>0</v>
      </c>
      <c r="O124" s="13">
        <f t="shared" ref="O124" si="1162">R124</f>
        <v>0</v>
      </c>
      <c r="P124" s="29">
        <v>0</v>
      </c>
      <c r="Q124" s="29">
        <v>0</v>
      </c>
      <c r="R124" s="36">
        <v>0</v>
      </c>
      <c r="S124" s="29">
        <v>0</v>
      </c>
      <c r="T124" s="13">
        <f t="shared" ref="T124" si="1163">W124</f>
        <v>492.1</v>
      </c>
      <c r="U124" s="29">
        <v>0</v>
      </c>
      <c r="V124" s="49">
        <v>0</v>
      </c>
      <c r="W124" s="66">
        <v>492.1</v>
      </c>
      <c r="X124" s="50">
        <v>0</v>
      </c>
      <c r="Y124" s="13">
        <f t="shared" ref="Y124" si="1164">AB124</f>
        <v>0</v>
      </c>
      <c r="Z124" s="29">
        <v>0</v>
      </c>
      <c r="AA124" s="29">
        <v>0</v>
      </c>
      <c r="AB124" s="36">
        <v>0</v>
      </c>
      <c r="AC124" s="29">
        <v>0</v>
      </c>
      <c r="AD124" s="13">
        <f t="shared" ref="AD124" si="1165">AG124</f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ref="AI124" si="1166">AL124</f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ref="AN124" si="1167">AQ124</f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ref="AS124" si="1168">AV124</f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ref="AX124" si="1169">BA124</f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ref="BC124" si="1170">BF124</f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ref="BH124" si="1171">BK124</f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63" x14ac:dyDescent="0.25">
      <c r="A125" s="10" t="s">
        <v>376</v>
      </c>
      <c r="B125" s="69" t="s">
        <v>382</v>
      </c>
      <c r="C125" s="41" t="s">
        <v>24</v>
      </c>
      <c r="D125" s="11" t="s">
        <v>56</v>
      </c>
      <c r="E125" s="13">
        <f t="shared" ref="E125:E127" si="1172">J125+O125+T125+Y125+AD125+AI125+AN125+AS125+AX125</f>
        <v>2410.1</v>
      </c>
      <c r="F125" s="13">
        <f t="shared" ref="F125:F127" si="1173">K125+P125+U125+Z125+AE125+AJ125+AO125+AT125+AY125</f>
        <v>0</v>
      </c>
      <c r="G125" s="13">
        <f t="shared" ref="G125:G127" si="1174">L125+Q125+V125+AA125+AF125+AK125+AP125+AU125+AZ125</f>
        <v>0</v>
      </c>
      <c r="H125" s="13">
        <f t="shared" ref="H125:H127" si="1175">M125+R125+W125+AB125+AG125+AL125+AQ125+AV125+BA125</f>
        <v>2410.1</v>
      </c>
      <c r="I125" s="13">
        <f t="shared" ref="I125:I127" si="1176">N125+S125+X125+AC125+AH125+AM125+AR125+AW125+BB125</f>
        <v>0</v>
      </c>
      <c r="J125" s="13">
        <f t="shared" ref="J125:J127" si="1177">M125</f>
        <v>0</v>
      </c>
      <c r="K125" s="29">
        <v>0</v>
      </c>
      <c r="L125" s="29">
        <v>0</v>
      </c>
      <c r="M125" s="13">
        <v>0</v>
      </c>
      <c r="N125" s="29">
        <v>0</v>
      </c>
      <c r="O125" s="13">
        <f t="shared" ref="O125:O127" si="1178">R125</f>
        <v>0</v>
      </c>
      <c r="P125" s="29">
        <v>0</v>
      </c>
      <c r="Q125" s="29">
        <v>0</v>
      </c>
      <c r="R125" s="36">
        <v>0</v>
      </c>
      <c r="S125" s="29">
        <v>0</v>
      </c>
      <c r="T125" s="13">
        <f t="shared" ref="T125:T127" si="1179">W125</f>
        <v>0</v>
      </c>
      <c r="U125" s="29">
        <v>0</v>
      </c>
      <c r="V125" s="49">
        <v>0</v>
      </c>
      <c r="W125" s="66"/>
      <c r="X125" s="50">
        <v>0</v>
      </c>
      <c r="Y125" s="13">
        <f t="shared" ref="Y125:Y127" si="1180">AB125</f>
        <v>2410.1</v>
      </c>
      <c r="Z125" s="29">
        <v>0</v>
      </c>
      <c r="AA125" s="29">
        <v>0</v>
      </c>
      <c r="AB125" s="51">
        <v>2410.1</v>
      </c>
      <c r="AC125" s="29">
        <v>0</v>
      </c>
      <c r="AD125" s="13">
        <f t="shared" ref="AD125:AD127" si="1181">AG125</f>
        <v>0</v>
      </c>
      <c r="AE125" s="29">
        <v>0</v>
      </c>
      <c r="AF125" s="29">
        <v>0</v>
      </c>
      <c r="AG125" s="29">
        <v>0</v>
      </c>
      <c r="AH125" s="29">
        <v>0</v>
      </c>
      <c r="AI125" s="13">
        <f t="shared" ref="AI125:AI127" si="1182">AL125</f>
        <v>0</v>
      </c>
      <c r="AJ125" s="29">
        <v>0</v>
      </c>
      <c r="AK125" s="29">
        <v>0</v>
      </c>
      <c r="AL125" s="29">
        <v>0</v>
      </c>
      <c r="AM125" s="29">
        <v>0</v>
      </c>
      <c r="AN125" s="13">
        <f t="shared" ref="AN125:AN127" si="1183">AQ125</f>
        <v>0</v>
      </c>
      <c r="AO125" s="29">
        <v>0</v>
      </c>
      <c r="AP125" s="29">
        <v>0</v>
      </c>
      <c r="AQ125" s="29">
        <v>0</v>
      </c>
      <c r="AR125" s="29">
        <v>0</v>
      </c>
      <c r="AS125" s="13">
        <f t="shared" ref="AS125:AS127" si="1184">AV125</f>
        <v>0</v>
      </c>
      <c r="AT125" s="29">
        <v>0</v>
      </c>
      <c r="AU125" s="29">
        <v>0</v>
      </c>
      <c r="AV125" s="29">
        <v>0</v>
      </c>
      <c r="AW125" s="29">
        <v>0</v>
      </c>
      <c r="AX125" s="13">
        <f t="shared" ref="AX125:AX127" si="1185">BA125</f>
        <v>0</v>
      </c>
      <c r="AY125" s="29">
        <v>0</v>
      </c>
      <c r="AZ125" s="29">
        <v>0</v>
      </c>
      <c r="BA125" s="29">
        <v>0</v>
      </c>
      <c r="BB125" s="29">
        <v>0</v>
      </c>
      <c r="BC125" s="13">
        <f t="shared" ref="BC125:BC127" si="1186">BF125</f>
        <v>0</v>
      </c>
      <c r="BD125" s="29">
        <v>0</v>
      </c>
      <c r="BE125" s="29">
        <v>0</v>
      </c>
      <c r="BF125" s="29">
        <v>0</v>
      </c>
      <c r="BG125" s="29">
        <v>0</v>
      </c>
      <c r="BH125" s="13">
        <f t="shared" ref="BH125:BH127" si="1187">BK125</f>
        <v>0</v>
      </c>
      <c r="BI125" s="29">
        <v>0</v>
      </c>
      <c r="BJ125" s="29">
        <v>0</v>
      </c>
      <c r="BK125" s="29">
        <v>0</v>
      </c>
      <c r="BL125" s="29">
        <v>0</v>
      </c>
    </row>
    <row r="126" spans="1:64" ht="78.75" x14ac:dyDescent="0.25">
      <c r="A126" s="10" t="s">
        <v>377</v>
      </c>
      <c r="B126" s="70" t="s">
        <v>383</v>
      </c>
      <c r="C126" s="41" t="s">
        <v>24</v>
      </c>
      <c r="D126" s="11" t="s">
        <v>56</v>
      </c>
      <c r="E126" s="13">
        <f t="shared" si="1172"/>
        <v>4846.5999999999995</v>
      </c>
      <c r="F126" s="13">
        <f t="shared" si="1173"/>
        <v>0</v>
      </c>
      <c r="G126" s="13">
        <f t="shared" si="1174"/>
        <v>0</v>
      </c>
      <c r="H126" s="13">
        <f t="shared" si="1175"/>
        <v>4846.5999999999995</v>
      </c>
      <c r="I126" s="13">
        <f t="shared" si="1176"/>
        <v>0</v>
      </c>
      <c r="J126" s="13">
        <f t="shared" si="1177"/>
        <v>0</v>
      </c>
      <c r="K126" s="29">
        <v>0</v>
      </c>
      <c r="L126" s="29">
        <v>0</v>
      </c>
      <c r="M126" s="13">
        <v>0</v>
      </c>
      <c r="N126" s="29">
        <v>0</v>
      </c>
      <c r="O126" s="13">
        <f t="shared" si="1178"/>
        <v>0</v>
      </c>
      <c r="P126" s="29">
        <v>0</v>
      </c>
      <c r="Q126" s="29">
        <v>0</v>
      </c>
      <c r="R126" s="36">
        <v>0</v>
      </c>
      <c r="S126" s="29">
        <v>0</v>
      </c>
      <c r="T126" s="13">
        <f t="shared" si="1179"/>
        <v>0</v>
      </c>
      <c r="U126" s="29">
        <v>0</v>
      </c>
      <c r="V126" s="49">
        <v>0</v>
      </c>
      <c r="W126" s="66"/>
      <c r="X126" s="50">
        <v>0</v>
      </c>
      <c r="Y126" s="13">
        <f t="shared" si="1180"/>
        <v>4846.5999999999995</v>
      </c>
      <c r="Z126" s="29">
        <v>0</v>
      </c>
      <c r="AA126" s="49">
        <v>0</v>
      </c>
      <c r="AB126" s="71">
        <f>5403.5-54.6-502.3</f>
        <v>4846.5999999999995</v>
      </c>
      <c r="AC126" s="50">
        <v>0</v>
      </c>
      <c r="AD126" s="13">
        <f t="shared" si="1181"/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si="1182"/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si="1183"/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si="1184"/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si="1185"/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si="1186"/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si="1187"/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63" x14ac:dyDescent="0.25">
      <c r="A127" s="10" t="s">
        <v>378</v>
      </c>
      <c r="B127" s="70" t="s">
        <v>384</v>
      </c>
      <c r="C127" s="41" t="s">
        <v>24</v>
      </c>
      <c r="D127" s="11" t="s">
        <v>56</v>
      </c>
      <c r="E127" s="13">
        <f t="shared" si="1172"/>
        <v>914.7</v>
      </c>
      <c r="F127" s="13">
        <f t="shared" si="1173"/>
        <v>0</v>
      </c>
      <c r="G127" s="13">
        <f t="shared" si="1174"/>
        <v>0</v>
      </c>
      <c r="H127" s="13">
        <f t="shared" si="1175"/>
        <v>914.7</v>
      </c>
      <c r="I127" s="13">
        <f t="shared" si="1176"/>
        <v>0</v>
      </c>
      <c r="J127" s="13">
        <f t="shared" si="1177"/>
        <v>0</v>
      </c>
      <c r="K127" s="29">
        <v>0</v>
      </c>
      <c r="L127" s="29">
        <v>0</v>
      </c>
      <c r="M127" s="13">
        <v>0</v>
      </c>
      <c r="N127" s="29">
        <v>0</v>
      </c>
      <c r="O127" s="13">
        <f t="shared" si="1178"/>
        <v>0</v>
      </c>
      <c r="P127" s="29">
        <v>0</v>
      </c>
      <c r="Q127" s="29">
        <v>0</v>
      </c>
      <c r="R127" s="36">
        <v>0</v>
      </c>
      <c r="S127" s="29">
        <v>0</v>
      </c>
      <c r="T127" s="13">
        <f t="shared" si="1179"/>
        <v>0</v>
      </c>
      <c r="U127" s="29">
        <v>0</v>
      </c>
      <c r="V127" s="49">
        <v>0</v>
      </c>
      <c r="W127" s="66"/>
      <c r="X127" s="50">
        <v>0</v>
      </c>
      <c r="Y127" s="13">
        <f t="shared" si="1180"/>
        <v>914.7</v>
      </c>
      <c r="Z127" s="29">
        <v>0</v>
      </c>
      <c r="AA127" s="49">
        <v>0</v>
      </c>
      <c r="AB127" s="71">
        <v>914.7</v>
      </c>
      <c r="AC127" s="50">
        <v>0</v>
      </c>
      <c r="AD127" s="13">
        <f t="shared" si="1181"/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si="1182"/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si="1183"/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si="1184"/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si="1185"/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si="1186"/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si="1187"/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78.75" x14ac:dyDescent="0.25">
      <c r="A128" s="10" t="s">
        <v>379</v>
      </c>
      <c r="B128" s="70" t="s">
        <v>386</v>
      </c>
      <c r="C128" s="41" t="s">
        <v>24</v>
      </c>
      <c r="D128" s="11" t="s">
        <v>56</v>
      </c>
      <c r="E128" s="13">
        <f t="shared" ref="E128" si="1188">J128+O128+T128+Y128+AD128+AI128+AN128+AS128+AX128</f>
        <v>906.4</v>
      </c>
      <c r="F128" s="13">
        <f t="shared" ref="F128" si="1189">K128+P128+U128+Z128+AE128+AJ128+AO128+AT128+AY128</f>
        <v>0</v>
      </c>
      <c r="G128" s="13">
        <f t="shared" ref="G128" si="1190">L128+Q128+V128+AA128+AF128+AK128+AP128+AU128+AZ128</f>
        <v>0</v>
      </c>
      <c r="H128" s="13">
        <f t="shared" ref="H128" si="1191">M128+R128+W128+AB128+AG128+AL128+AQ128+AV128+BA128</f>
        <v>906.4</v>
      </c>
      <c r="I128" s="13">
        <f t="shared" ref="I128" si="1192">N128+S128+X128+AC128+AH128+AM128+AR128+AW128+BB128</f>
        <v>0</v>
      </c>
      <c r="J128" s="13">
        <f t="shared" ref="J128" si="1193">M128</f>
        <v>0</v>
      </c>
      <c r="K128" s="29">
        <v>0</v>
      </c>
      <c r="L128" s="29">
        <v>0</v>
      </c>
      <c r="M128" s="13">
        <v>0</v>
      </c>
      <c r="N128" s="29">
        <v>0</v>
      </c>
      <c r="O128" s="13">
        <f t="shared" ref="O128" si="1194">R128</f>
        <v>0</v>
      </c>
      <c r="P128" s="29">
        <v>0</v>
      </c>
      <c r="Q128" s="29">
        <v>0</v>
      </c>
      <c r="R128" s="36">
        <v>0</v>
      </c>
      <c r="S128" s="29">
        <v>0</v>
      </c>
      <c r="T128" s="13">
        <f t="shared" ref="T128" si="1195">W128</f>
        <v>0</v>
      </c>
      <c r="U128" s="29">
        <v>0</v>
      </c>
      <c r="V128" s="49">
        <v>0</v>
      </c>
      <c r="W128" s="66"/>
      <c r="X128" s="50">
        <v>0</v>
      </c>
      <c r="Y128" s="13">
        <f t="shared" ref="Y128" si="1196">AB128</f>
        <v>906.4</v>
      </c>
      <c r="Z128" s="29">
        <v>0</v>
      </c>
      <c r="AA128" s="49">
        <v>0</v>
      </c>
      <c r="AB128" s="71">
        <f>1431.3-524.9</f>
        <v>906.4</v>
      </c>
      <c r="AC128" s="50">
        <v>0</v>
      </c>
      <c r="AD128" s="13">
        <f t="shared" ref="AD128" si="1197">AG128</f>
        <v>0</v>
      </c>
      <c r="AE128" s="29">
        <v>0</v>
      </c>
      <c r="AF128" s="29">
        <v>0</v>
      </c>
      <c r="AG128" s="29">
        <v>0</v>
      </c>
      <c r="AH128" s="29">
        <v>0</v>
      </c>
      <c r="AI128" s="13">
        <f t="shared" ref="AI128" si="1198">AL128</f>
        <v>0</v>
      </c>
      <c r="AJ128" s="29">
        <v>0</v>
      </c>
      <c r="AK128" s="29">
        <v>0</v>
      </c>
      <c r="AL128" s="29">
        <v>0</v>
      </c>
      <c r="AM128" s="29">
        <v>0</v>
      </c>
      <c r="AN128" s="13">
        <f t="shared" ref="AN128" si="1199">AQ128</f>
        <v>0</v>
      </c>
      <c r="AO128" s="29">
        <v>0</v>
      </c>
      <c r="AP128" s="29">
        <v>0</v>
      </c>
      <c r="AQ128" s="29">
        <v>0</v>
      </c>
      <c r="AR128" s="29">
        <v>0</v>
      </c>
      <c r="AS128" s="13">
        <f t="shared" ref="AS128" si="1200">AV128</f>
        <v>0</v>
      </c>
      <c r="AT128" s="29">
        <v>0</v>
      </c>
      <c r="AU128" s="29">
        <v>0</v>
      </c>
      <c r="AV128" s="29">
        <v>0</v>
      </c>
      <c r="AW128" s="29">
        <v>0</v>
      </c>
      <c r="AX128" s="13">
        <f t="shared" ref="AX128" si="1201">BA128</f>
        <v>0</v>
      </c>
      <c r="AY128" s="29">
        <v>0</v>
      </c>
      <c r="AZ128" s="29">
        <v>0</v>
      </c>
      <c r="BA128" s="29">
        <v>0</v>
      </c>
      <c r="BB128" s="29">
        <v>0</v>
      </c>
      <c r="BC128" s="13">
        <f t="shared" ref="BC128" si="1202">BF128</f>
        <v>0</v>
      </c>
      <c r="BD128" s="29">
        <v>0</v>
      </c>
      <c r="BE128" s="29">
        <v>0</v>
      </c>
      <c r="BF128" s="29">
        <v>0</v>
      </c>
      <c r="BG128" s="29">
        <v>0</v>
      </c>
      <c r="BH128" s="13">
        <f t="shared" ref="BH128" si="1203">BK128</f>
        <v>0</v>
      </c>
      <c r="BI128" s="29">
        <v>0</v>
      </c>
      <c r="BJ128" s="29">
        <v>0</v>
      </c>
      <c r="BK128" s="29">
        <v>0</v>
      </c>
      <c r="BL128" s="29">
        <v>0</v>
      </c>
    </row>
    <row r="129" spans="1:64" ht="47.25" x14ac:dyDescent="0.25">
      <c r="A129" s="10" t="s">
        <v>380</v>
      </c>
      <c r="B129" s="70" t="s">
        <v>388</v>
      </c>
      <c r="C129" s="41" t="s">
        <v>24</v>
      </c>
      <c r="D129" s="11" t="s">
        <v>56</v>
      </c>
      <c r="E129" s="13">
        <f t="shared" ref="E129" si="1204">J129+O129+T129+Y129+AD129+AI129+AN129+AS129+AX129</f>
        <v>277.60000000000002</v>
      </c>
      <c r="F129" s="13">
        <f t="shared" ref="F129" si="1205">K129+P129+U129+Z129+AE129+AJ129+AO129+AT129+AY129</f>
        <v>0</v>
      </c>
      <c r="G129" s="13">
        <f t="shared" ref="G129" si="1206">L129+Q129+V129+AA129+AF129+AK129+AP129+AU129+AZ129</f>
        <v>0</v>
      </c>
      <c r="H129" s="13">
        <f t="shared" ref="H129" si="1207">M129+R129+W129+AB129+AG129+AL129+AQ129+AV129+BA129</f>
        <v>277.60000000000002</v>
      </c>
      <c r="I129" s="13">
        <f t="shared" ref="I129" si="1208">N129+S129+X129+AC129+AH129+AM129+AR129+AW129+BB129</f>
        <v>0</v>
      </c>
      <c r="J129" s="13">
        <f t="shared" ref="J129" si="1209">M129</f>
        <v>0</v>
      </c>
      <c r="K129" s="29">
        <v>0</v>
      </c>
      <c r="L129" s="29">
        <v>0</v>
      </c>
      <c r="M129" s="13">
        <v>0</v>
      </c>
      <c r="N129" s="29">
        <v>0</v>
      </c>
      <c r="O129" s="13">
        <f t="shared" ref="O129" si="1210">R129</f>
        <v>0</v>
      </c>
      <c r="P129" s="29">
        <v>0</v>
      </c>
      <c r="Q129" s="29">
        <v>0</v>
      </c>
      <c r="R129" s="36">
        <v>0</v>
      </c>
      <c r="S129" s="29">
        <v>0</v>
      </c>
      <c r="T129" s="13">
        <f t="shared" ref="T129" si="1211">W129</f>
        <v>0</v>
      </c>
      <c r="U129" s="29">
        <v>0</v>
      </c>
      <c r="V129" s="49">
        <v>0</v>
      </c>
      <c r="W129" s="66"/>
      <c r="X129" s="50">
        <v>0</v>
      </c>
      <c r="Y129" s="13">
        <f t="shared" ref="Y129" si="1212">AB129</f>
        <v>277.60000000000002</v>
      </c>
      <c r="Z129" s="29">
        <v>0</v>
      </c>
      <c r="AA129" s="49">
        <v>0</v>
      </c>
      <c r="AB129" s="71">
        <v>277.60000000000002</v>
      </c>
      <c r="AC129" s="50">
        <v>0</v>
      </c>
      <c r="AD129" s="13">
        <f t="shared" ref="AD129" si="1213">AG129</f>
        <v>0</v>
      </c>
      <c r="AE129" s="29">
        <v>0</v>
      </c>
      <c r="AF129" s="29">
        <v>0</v>
      </c>
      <c r="AG129" s="29">
        <v>0</v>
      </c>
      <c r="AH129" s="29">
        <v>0</v>
      </c>
      <c r="AI129" s="13">
        <f t="shared" ref="AI129" si="1214">AL129</f>
        <v>0</v>
      </c>
      <c r="AJ129" s="29">
        <v>0</v>
      </c>
      <c r="AK129" s="29">
        <v>0</v>
      </c>
      <c r="AL129" s="29">
        <v>0</v>
      </c>
      <c r="AM129" s="29">
        <v>0</v>
      </c>
      <c r="AN129" s="13">
        <f t="shared" ref="AN129" si="1215">AQ129</f>
        <v>0</v>
      </c>
      <c r="AO129" s="29">
        <v>0</v>
      </c>
      <c r="AP129" s="29">
        <v>0</v>
      </c>
      <c r="AQ129" s="29">
        <v>0</v>
      </c>
      <c r="AR129" s="29">
        <v>0</v>
      </c>
      <c r="AS129" s="13">
        <f t="shared" ref="AS129" si="1216">AV129</f>
        <v>0</v>
      </c>
      <c r="AT129" s="29">
        <v>0</v>
      </c>
      <c r="AU129" s="29">
        <v>0</v>
      </c>
      <c r="AV129" s="29">
        <v>0</v>
      </c>
      <c r="AW129" s="29">
        <v>0</v>
      </c>
      <c r="AX129" s="13">
        <f t="shared" ref="AX129" si="1217">BA129</f>
        <v>0</v>
      </c>
      <c r="AY129" s="29">
        <v>0</v>
      </c>
      <c r="AZ129" s="29">
        <v>0</v>
      </c>
      <c r="BA129" s="29">
        <v>0</v>
      </c>
      <c r="BB129" s="29">
        <v>0</v>
      </c>
      <c r="BC129" s="13">
        <f t="shared" ref="BC129" si="1218">BF129</f>
        <v>0</v>
      </c>
      <c r="BD129" s="29">
        <v>0</v>
      </c>
      <c r="BE129" s="29">
        <v>0</v>
      </c>
      <c r="BF129" s="29">
        <v>0</v>
      </c>
      <c r="BG129" s="29">
        <v>0</v>
      </c>
      <c r="BH129" s="13">
        <f t="shared" ref="BH129" si="1219">BK129</f>
        <v>0</v>
      </c>
      <c r="BI129" s="29">
        <v>0</v>
      </c>
      <c r="BJ129" s="29">
        <v>0</v>
      </c>
      <c r="BK129" s="29">
        <v>0</v>
      </c>
      <c r="BL129" s="29">
        <v>0</v>
      </c>
    </row>
    <row r="130" spans="1:64" ht="63" x14ac:dyDescent="0.25">
      <c r="A130" s="10" t="s">
        <v>381</v>
      </c>
      <c r="B130" s="70" t="s">
        <v>391</v>
      </c>
      <c r="C130" s="41" t="s">
        <v>24</v>
      </c>
      <c r="D130" s="11" t="s">
        <v>56</v>
      </c>
      <c r="E130" s="13">
        <f t="shared" ref="E130" si="1220">J130+O130+T130+Y130+AD130+AI130+AN130+AS130+AX130</f>
        <v>586.79999999999995</v>
      </c>
      <c r="F130" s="13">
        <f t="shared" ref="F130" si="1221">K130+P130+U130+Z130+AE130+AJ130+AO130+AT130+AY130</f>
        <v>0</v>
      </c>
      <c r="G130" s="13">
        <f t="shared" ref="G130" si="1222">L130+Q130+V130+AA130+AF130+AK130+AP130+AU130+AZ130</f>
        <v>0</v>
      </c>
      <c r="H130" s="13">
        <f t="shared" ref="H130" si="1223">M130+R130+W130+AB130+AG130+AL130+AQ130+AV130+BA130</f>
        <v>586.79999999999995</v>
      </c>
      <c r="I130" s="13">
        <f t="shared" ref="I130" si="1224">N130+S130+X130+AC130+AH130+AM130+AR130+AW130+BB130</f>
        <v>0</v>
      </c>
      <c r="J130" s="13">
        <f t="shared" ref="J130" si="1225">M130</f>
        <v>0</v>
      </c>
      <c r="K130" s="29">
        <v>0</v>
      </c>
      <c r="L130" s="29">
        <v>0</v>
      </c>
      <c r="M130" s="13">
        <v>0</v>
      </c>
      <c r="N130" s="29">
        <v>0</v>
      </c>
      <c r="O130" s="13">
        <f t="shared" ref="O130" si="1226">R130</f>
        <v>0</v>
      </c>
      <c r="P130" s="29">
        <v>0</v>
      </c>
      <c r="Q130" s="29">
        <v>0</v>
      </c>
      <c r="R130" s="36">
        <v>0</v>
      </c>
      <c r="S130" s="29">
        <v>0</v>
      </c>
      <c r="T130" s="13">
        <f t="shared" ref="T130" si="1227">W130</f>
        <v>0</v>
      </c>
      <c r="U130" s="29">
        <v>0</v>
      </c>
      <c r="V130" s="49">
        <v>0</v>
      </c>
      <c r="W130" s="66"/>
      <c r="X130" s="50">
        <v>0</v>
      </c>
      <c r="Y130" s="13">
        <f t="shared" ref="Y130" si="1228">AB130</f>
        <v>586.79999999999995</v>
      </c>
      <c r="Z130" s="29">
        <v>0</v>
      </c>
      <c r="AA130" s="49">
        <v>0</v>
      </c>
      <c r="AB130" s="71">
        <v>586.79999999999995</v>
      </c>
      <c r="AC130" s="50">
        <v>0</v>
      </c>
      <c r="AD130" s="13">
        <f t="shared" ref="AD130" si="1229">AG130</f>
        <v>0</v>
      </c>
      <c r="AE130" s="29">
        <v>0</v>
      </c>
      <c r="AF130" s="29">
        <v>0</v>
      </c>
      <c r="AG130" s="29">
        <v>0</v>
      </c>
      <c r="AH130" s="29">
        <v>0</v>
      </c>
      <c r="AI130" s="13">
        <f t="shared" ref="AI130" si="1230">AL130</f>
        <v>0</v>
      </c>
      <c r="AJ130" s="29">
        <v>0</v>
      </c>
      <c r="AK130" s="29">
        <v>0</v>
      </c>
      <c r="AL130" s="29">
        <v>0</v>
      </c>
      <c r="AM130" s="29">
        <v>0</v>
      </c>
      <c r="AN130" s="13">
        <f t="shared" ref="AN130" si="1231">AQ130</f>
        <v>0</v>
      </c>
      <c r="AO130" s="29">
        <v>0</v>
      </c>
      <c r="AP130" s="29">
        <v>0</v>
      </c>
      <c r="AQ130" s="29">
        <v>0</v>
      </c>
      <c r="AR130" s="29">
        <v>0</v>
      </c>
      <c r="AS130" s="13">
        <f t="shared" ref="AS130" si="1232">AV130</f>
        <v>0</v>
      </c>
      <c r="AT130" s="29">
        <v>0</v>
      </c>
      <c r="AU130" s="29">
        <v>0</v>
      </c>
      <c r="AV130" s="29">
        <v>0</v>
      </c>
      <c r="AW130" s="29">
        <v>0</v>
      </c>
      <c r="AX130" s="13">
        <f t="shared" ref="AX130" si="1233">BA130</f>
        <v>0</v>
      </c>
      <c r="AY130" s="29">
        <v>0</v>
      </c>
      <c r="AZ130" s="29">
        <v>0</v>
      </c>
      <c r="BA130" s="29">
        <v>0</v>
      </c>
      <c r="BB130" s="29">
        <v>0</v>
      </c>
      <c r="BC130" s="13">
        <f t="shared" ref="BC130" si="1234">BF130</f>
        <v>0</v>
      </c>
      <c r="BD130" s="29">
        <v>0</v>
      </c>
      <c r="BE130" s="29">
        <v>0</v>
      </c>
      <c r="BF130" s="29">
        <v>0</v>
      </c>
      <c r="BG130" s="29">
        <v>0</v>
      </c>
      <c r="BH130" s="13">
        <f t="shared" ref="BH130" si="1235">BK130</f>
        <v>0</v>
      </c>
      <c r="BI130" s="29">
        <v>0</v>
      </c>
      <c r="BJ130" s="29">
        <v>0</v>
      </c>
      <c r="BK130" s="29">
        <v>0</v>
      </c>
      <c r="BL130" s="29">
        <v>0</v>
      </c>
    </row>
    <row r="131" spans="1:64" ht="78.75" x14ac:dyDescent="0.25">
      <c r="A131" s="10" t="s">
        <v>385</v>
      </c>
      <c r="B131" s="70" t="s">
        <v>394</v>
      </c>
      <c r="C131" s="41" t="s">
        <v>24</v>
      </c>
      <c r="D131" s="11" t="s">
        <v>56</v>
      </c>
      <c r="E131" s="13">
        <f t="shared" ref="E131" si="1236">J131+O131+T131+Y131+AD131+AI131+AN131+AS131+AX131</f>
        <v>7222.1</v>
      </c>
      <c r="F131" s="13">
        <f t="shared" ref="F131" si="1237">K131+P131+U131+Z131+AE131+AJ131+AO131+AT131+AY131</f>
        <v>0</v>
      </c>
      <c r="G131" s="13">
        <f t="shared" ref="G131" si="1238">L131+Q131+V131+AA131+AF131+AK131+AP131+AU131+AZ131</f>
        <v>0</v>
      </c>
      <c r="H131" s="13">
        <f t="shared" ref="H131" si="1239">M131+R131+W131+AB131+AG131+AL131+AQ131+AV131+BA131</f>
        <v>7222.1</v>
      </c>
      <c r="I131" s="13">
        <f t="shared" ref="I131" si="1240">N131+S131+X131+AC131+AH131+AM131+AR131+AW131+BB131</f>
        <v>0</v>
      </c>
      <c r="J131" s="13">
        <f t="shared" ref="J131" si="1241">M131</f>
        <v>0</v>
      </c>
      <c r="K131" s="29">
        <v>0</v>
      </c>
      <c r="L131" s="29">
        <v>0</v>
      </c>
      <c r="M131" s="13">
        <v>0</v>
      </c>
      <c r="N131" s="29">
        <v>0</v>
      </c>
      <c r="O131" s="13">
        <f t="shared" ref="O131" si="1242">R131</f>
        <v>0</v>
      </c>
      <c r="P131" s="29">
        <v>0</v>
      </c>
      <c r="Q131" s="29">
        <v>0</v>
      </c>
      <c r="R131" s="36">
        <v>0</v>
      </c>
      <c r="S131" s="29">
        <v>0</v>
      </c>
      <c r="T131" s="13">
        <f t="shared" ref="T131" si="1243">W131</f>
        <v>0</v>
      </c>
      <c r="U131" s="29">
        <v>0</v>
      </c>
      <c r="V131" s="49">
        <v>0</v>
      </c>
      <c r="W131" s="66"/>
      <c r="X131" s="50">
        <v>0</v>
      </c>
      <c r="Y131" s="13">
        <f t="shared" ref="Y131" si="1244">AB131</f>
        <v>7222.1</v>
      </c>
      <c r="Z131" s="29">
        <v>0</v>
      </c>
      <c r="AA131" s="49">
        <v>0</v>
      </c>
      <c r="AB131" s="71">
        <v>7222.1</v>
      </c>
      <c r="AC131" s="50">
        <v>0</v>
      </c>
      <c r="AD131" s="13">
        <f t="shared" ref="AD131" si="1245">AG131</f>
        <v>0</v>
      </c>
      <c r="AE131" s="29">
        <v>0</v>
      </c>
      <c r="AF131" s="29">
        <v>0</v>
      </c>
      <c r="AG131" s="29">
        <v>0</v>
      </c>
      <c r="AH131" s="29">
        <v>0</v>
      </c>
      <c r="AI131" s="13">
        <f t="shared" ref="AI131" si="1246">AL131</f>
        <v>0</v>
      </c>
      <c r="AJ131" s="29">
        <v>0</v>
      </c>
      <c r="AK131" s="29">
        <v>0</v>
      </c>
      <c r="AL131" s="29">
        <v>0</v>
      </c>
      <c r="AM131" s="29">
        <v>0</v>
      </c>
      <c r="AN131" s="13">
        <f t="shared" ref="AN131" si="1247">AQ131</f>
        <v>0</v>
      </c>
      <c r="AO131" s="29">
        <v>0</v>
      </c>
      <c r="AP131" s="29">
        <v>0</v>
      </c>
      <c r="AQ131" s="29">
        <v>0</v>
      </c>
      <c r="AR131" s="29">
        <v>0</v>
      </c>
      <c r="AS131" s="13">
        <f t="shared" ref="AS131" si="1248">AV131</f>
        <v>0</v>
      </c>
      <c r="AT131" s="29">
        <v>0</v>
      </c>
      <c r="AU131" s="29">
        <v>0</v>
      </c>
      <c r="AV131" s="29">
        <v>0</v>
      </c>
      <c r="AW131" s="29">
        <v>0</v>
      </c>
      <c r="AX131" s="13">
        <f t="shared" ref="AX131" si="1249">BA131</f>
        <v>0</v>
      </c>
      <c r="AY131" s="29">
        <v>0</v>
      </c>
      <c r="AZ131" s="29">
        <v>0</v>
      </c>
      <c r="BA131" s="29">
        <v>0</v>
      </c>
      <c r="BB131" s="29">
        <v>0</v>
      </c>
      <c r="BC131" s="13">
        <f t="shared" ref="BC131" si="1250">BF131</f>
        <v>0</v>
      </c>
      <c r="BD131" s="29">
        <v>0</v>
      </c>
      <c r="BE131" s="29">
        <v>0</v>
      </c>
      <c r="BF131" s="29">
        <v>0</v>
      </c>
      <c r="BG131" s="29">
        <v>0</v>
      </c>
      <c r="BH131" s="13">
        <f t="shared" ref="BH131" si="1251">BK131</f>
        <v>0</v>
      </c>
      <c r="BI131" s="29">
        <v>0</v>
      </c>
      <c r="BJ131" s="29">
        <v>0</v>
      </c>
      <c r="BK131" s="29">
        <v>0</v>
      </c>
      <c r="BL131" s="29">
        <v>0</v>
      </c>
    </row>
    <row r="132" spans="1:64" ht="78.75" x14ac:dyDescent="0.25">
      <c r="A132" s="10" t="s">
        <v>387</v>
      </c>
      <c r="B132" s="70" t="s">
        <v>249</v>
      </c>
      <c r="C132" s="41" t="s">
        <v>24</v>
      </c>
      <c r="D132" s="11" t="s">
        <v>56</v>
      </c>
      <c r="E132" s="13">
        <f t="shared" ref="E132" si="1252">J132+O132+T132+Y132+AD132+AI132+AN132+AS132+AX132</f>
        <v>1425</v>
      </c>
      <c r="F132" s="13">
        <f t="shared" ref="F132" si="1253">K132+P132+U132+Z132+AE132+AJ132+AO132+AT132+AY132</f>
        <v>0</v>
      </c>
      <c r="G132" s="13">
        <f t="shared" ref="G132" si="1254">L132+Q132+V132+AA132+AF132+AK132+AP132+AU132+AZ132</f>
        <v>0</v>
      </c>
      <c r="H132" s="13">
        <f t="shared" ref="H132" si="1255">M132+R132+W132+AB132+AG132+AL132+AQ132+AV132+BA132</f>
        <v>1425</v>
      </c>
      <c r="I132" s="13">
        <f t="shared" ref="I132" si="1256">N132+S132+X132+AC132+AH132+AM132+AR132+AW132+BB132</f>
        <v>0</v>
      </c>
      <c r="J132" s="13">
        <f t="shared" ref="J132" si="1257">M132</f>
        <v>0</v>
      </c>
      <c r="K132" s="29">
        <v>0</v>
      </c>
      <c r="L132" s="29">
        <v>0</v>
      </c>
      <c r="M132" s="13">
        <v>0</v>
      </c>
      <c r="N132" s="29">
        <v>0</v>
      </c>
      <c r="O132" s="13">
        <f t="shared" ref="O132" si="1258">R132</f>
        <v>0</v>
      </c>
      <c r="P132" s="29">
        <v>0</v>
      </c>
      <c r="Q132" s="29">
        <v>0</v>
      </c>
      <c r="R132" s="36">
        <v>0</v>
      </c>
      <c r="S132" s="29">
        <v>0</v>
      </c>
      <c r="T132" s="13">
        <f t="shared" ref="T132" si="1259">W132</f>
        <v>0</v>
      </c>
      <c r="U132" s="29">
        <v>0</v>
      </c>
      <c r="V132" s="49">
        <v>0</v>
      </c>
      <c r="W132" s="66"/>
      <c r="X132" s="50">
        <v>0</v>
      </c>
      <c r="Y132" s="13">
        <f t="shared" ref="Y132" si="1260">AB132</f>
        <v>1425</v>
      </c>
      <c r="Z132" s="29">
        <v>0</v>
      </c>
      <c r="AA132" s="49">
        <v>0</v>
      </c>
      <c r="AB132" s="71">
        <v>1425</v>
      </c>
      <c r="AC132" s="50">
        <v>0</v>
      </c>
      <c r="AD132" s="13">
        <f t="shared" ref="AD132" si="1261">AG132</f>
        <v>0</v>
      </c>
      <c r="AE132" s="29">
        <v>0</v>
      </c>
      <c r="AF132" s="29">
        <v>0</v>
      </c>
      <c r="AG132" s="29">
        <v>0</v>
      </c>
      <c r="AH132" s="29">
        <v>0</v>
      </c>
      <c r="AI132" s="13">
        <f t="shared" ref="AI132" si="1262">AL132</f>
        <v>0</v>
      </c>
      <c r="AJ132" s="29">
        <v>0</v>
      </c>
      <c r="AK132" s="29">
        <v>0</v>
      </c>
      <c r="AL132" s="29">
        <v>0</v>
      </c>
      <c r="AM132" s="29">
        <v>0</v>
      </c>
      <c r="AN132" s="13">
        <f t="shared" ref="AN132" si="1263">AQ132</f>
        <v>0</v>
      </c>
      <c r="AO132" s="29">
        <v>0</v>
      </c>
      <c r="AP132" s="29">
        <v>0</v>
      </c>
      <c r="AQ132" s="29">
        <v>0</v>
      </c>
      <c r="AR132" s="29">
        <v>0</v>
      </c>
      <c r="AS132" s="13">
        <f t="shared" ref="AS132" si="1264">AV132</f>
        <v>0</v>
      </c>
      <c r="AT132" s="29">
        <v>0</v>
      </c>
      <c r="AU132" s="29">
        <v>0</v>
      </c>
      <c r="AV132" s="29">
        <v>0</v>
      </c>
      <c r="AW132" s="29">
        <v>0</v>
      </c>
      <c r="AX132" s="13">
        <f t="shared" ref="AX132" si="1265">BA132</f>
        <v>0</v>
      </c>
      <c r="AY132" s="29">
        <v>0</v>
      </c>
      <c r="AZ132" s="29">
        <v>0</v>
      </c>
      <c r="BA132" s="29">
        <v>0</v>
      </c>
      <c r="BB132" s="29">
        <v>0</v>
      </c>
      <c r="BC132" s="13">
        <f t="shared" ref="BC132" si="1266">BF132</f>
        <v>0</v>
      </c>
      <c r="BD132" s="29">
        <v>0</v>
      </c>
      <c r="BE132" s="29">
        <v>0</v>
      </c>
      <c r="BF132" s="29">
        <v>0</v>
      </c>
      <c r="BG132" s="29">
        <v>0</v>
      </c>
      <c r="BH132" s="13">
        <f t="shared" ref="BH132" si="1267">BK132</f>
        <v>0</v>
      </c>
      <c r="BI132" s="29">
        <v>0</v>
      </c>
      <c r="BJ132" s="29">
        <v>0</v>
      </c>
      <c r="BK132" s="29">
        <v>0</v>
      </c>
      <c r="BL132" s="29">
        <v>0</v>
      </c>
    </row>
    <row r="133" spans="1:64" ht="142.5" customHeight="1" x14ac:dyDescent="0.25">
      <c r="A133" s="10" t="s">
        <v>393</v>
      </c>
      <c r="B133" s="70" t="s">
        <v>398</v>
      </c>
      <c r="C133" s="41" t="s">
        <v>24</v>
      </c>
      <c r="D133" s="11" t="s">
        <v>56</v>
      </c>
      <c r="E133" s="13">
        <f t="shared" ref="E133" si="1268">J133+O133+T133+Y133+AD133+AI133+AN133+AS133+AX133</f>
        <v>996.5</v>
      </c>
      <c r="F133" s="13">
        <f t="shared" ref="F133" si="1269">K133+P133+U133+Z133+AE133+AJ133+AO133+AT133+AY133</f>
        <v>0</v>
      </c>
      <c r="G133" s="13">
        <f t="shared" ref="G133" si="1270">L133+Q133+V133+AA133+AF133+AK133+AP133+AU133+AZ133</f>
        <v>0</v>
      </c>
      <c r="H133" s="13">
        <f t="shared" ref="H133" si="1271">M133+R133+W133+AB133+AG133+AL133+AQ133+AV133+BA133</f>
        <v>996.5</v>
      </c>
      <c r="I133" s="13">
        <f t="shared" ref="I133" si="1272">N133+S133+X133+AC133+AH133+AM133+AR133+AW133+BB133</f>
        <v>0</v>
      </c>
      <c r="J133" s="13">
        <f t="shared" ref="J133" si="1273">M133</f>
        <v>0</v>
      </c>
      <c r="K133" s="29">
        <v>0</v>
      </c>
      <c r="L133" s="29">
        <v>0</v>
      </c>
      <c r="M133" s="13">
        <v>0</v>
      </c>
      <c r="N133" s="29">
        <v>0</v>
      </c>
      <c r="O133" s="13">
        <f t="shared" ref="O133" si="1274">R133</f>
        <v>0</v>
      </c>
      <c r="P133" s="29">
        <v>0</v>
      </c>
      <c r="Q133" s="29">
        <v>0</v>
      </c>
      <c r="R133" s="36">
        <v>0</v>
      </c>
      <c r="S133" s="29">
        <v>0</v>
      </c>
      <c r="T133" s="13">
        <f t="shared" ref="T133" si="1275">W133</f>
        <v>0</v>
      </c>
      <c r="U133" s="29">
        <v>0</v>
      </c>
      <c r="V133" s="49">
        <v>0</v>
      </c>
      <c r="W133" s="66"/>
      <c r="X133" s="50">
        <v>0</v>
      </c>
      <c r="Y133" s="13">
        <f t="shared" ref="Y133" si="1276">AB133</f>
        <v>996.5</v>
      </c>
      <c r="Z133" s="29">
        <v>0</v>
      </c>
      <c r="AA133" s="49">
        <v>0</v>
      </c>
      <c r="AB133" s="71">
        <v>996.5</v>
      </c>
      <c r="AC133" s="50">
        <v>0</v>
      </c>
      <c r="AD133" s="13">
        <f t="shared" ref="AD133" si="1277">AG133</f>
        <v>0</v>
      </c>
      <c r="AE133" s="29">
        <v>0</v>
      </c>
      <c r="AF133" s="29">
        <v>0</v>
      </c>
      <c r="AG133" s="29">
        <v>0</v>
      </c>
      <c r="AH133" s="29">
        <v>0</v>
      </c>
      <c r="AI133" s="13">
        <f t="shared" ref="AI133" si="1278">AL133</f>
        <v>0</v>
      </c>
      <c r="AJ133" s="29">
        <v>0</v>
      </c>
      <c r="AK133" s="29">
        <v>0</v>
      </c>
      <c r="AL133" s="29">
        <v>0</v>
      </c>
      <c r="AM133" s="29">
        <v>0</v>
      </c>
      <c r="AN133" s="13">
        <f t="shared" ref="AN133" si="1279">AQ133</f>
        <v>0</v>
      </c>
      <c r="AO133" s="29">
        <v>0</v>
      </c>
      <c r="AP133" s="29">
        <v>0</v>
      </c>
      <c r="AQ133" s="29">
        <v>0</v>
      </c>
      <c r="AR133" s="29">
        <v>0</v>
      </c>
      <c r="AS133" s="13">
        <f t="shared" ref="AS133" si="1280">AV133</f>
        <v>0</v>
      </c>
      <c r="AT133" s="29">
        <v>0</v>
      </c>
      <c r="AU133" s="29">
        <v>0</v>
      </c>
      <c r="AV133" s="29">
        <v>0</v>
      </c>
      <c r="AW133" s="29">
        <v>0</v>
      </c>
      <c r="AX133" s="13">
        <f t="shared" ref="AX133" si="1281">BA133</f>
        <v>0</v>
      </c>
      <c r="AY133" s="29">
        <v>0</v>
      </c>
      <c r="AZ133" s="29">
        <v>0</v>
      </c>
      <c r="BA133" s="29">
        <v>0</v>
      </c>
      <c r="BB133" s="29">
        <v>0</v>
      </c>
      <c r="BC133" s="13">
        <f t="shared" ref="BC133" si="1282">BF133</f>
        <v>0</v>
      </c>
      <c r="BD133" s="29">
        <v>0</v>
      </c>
      <c r="BE133" s="29">
        <v>0</v>
      </c>
      <c r="BF133" s="29">
        <v>0</v>
      </c>
      <c r="BG133" s="29">
        <v>0</v>
      </c>
      <c r="BH133" s="13">
        <f t="shared" ref="BH133" si="1283">BK133</f>
        <v>0</v>
      </c>
      <c r="BI133" s="29">
        <v>0</v>
      </c>
      <c r="BJ133" s="29">
        <v>0</v>
      </c>
      <c r="BK133" s="29">
        <v>0</v>
      </c>
      <c r="BL133" s="29">
        <v>0</v>
      </c>
    </row>
    <row r="134" spans="1:64" ht="78.75" x14ac:dyDescent="0.25">
      <c r="A134" s="10" t="s">
        <v>397</v>
      </c>
      <c r="B134" s="70" t="s">
        <v>400</v>
      </c>
      <c r="C134" s="41" t="s">
        <v>24</v>
      </c>
      <c r="D134" s="11" t="s">
        <v>56</v>
      </c>
      <c r="E134" s="13">
        <f t="shared" ref="E134" si="1284">J134+O134+T134+Y134+AD134+AI134+AN134+AS134+AX134</f>
        <v>499.4</v>
      </c>
      <c r="F134" s="13">
        <f t="shared" ref="F134" si="1285">K134+P134+U134+Z134+AE134+AJ134+AO134+AT134+AY134</f>
        <v>0</v>
      </c>
      <c r="G134" s="13">
        <f t="shared" ref="G134" si="1286">L134+Q134+V134+AA134+AF134+AK134+AP134+AU134+AZ134</f>
        <v>0</v>
      </c>
      <c r="H134" s="13">
        <f t="shared" ref="H134" si="1287">M134+R134+W134+AB134+AG134+AL134+AQ134+AV134+BA134</f>
        <v>499.4</v>
      </c>
      <c r="I134" s="13">
        <f t="shared" ref="I134" si="1288">N134+S134+X134+AC134+AH134+AM134+AR134+AW134+BB134</f>
        <v>0</v>
      </c>
      <c r="J134" s="13">
        <f t="shared" ref="J134" si="1289">M134</f>
        <v>0</v>
      </c>
      <c r="K134" s="29">
        <v>0</v>
      </c>
      <c r="L134" s="29">
        <v>0</v>
      </c>
      <c r="M134" s="13">
        <v>0</v>
      </c>
      <c r="N134" s="29">
        <v>0</v>
      </c>
      <c r="O134" s="13">
        <f t="shared" ref="O134" si="1290">R134</f>
        <v>0</v>
      </c>
      <c r="P134" s="29">
        <v>0</v>
      </c>
      <c r="Q134" s="29">
        <v>0</v>
      </c>
      <c r="R134" s="36">
        <v>0</v>
      </c>
      <c r="S134" s="29">
        <v>0</v>
      </c>
      <c r="T134" s="13">
        <f t="shared" ref="T134" si="1291">W134</f>
        <v>0</v>
      </c>
      <c r="U134" s="29">
        <v>0</v>
      </c>
      <c r="V134" s="49">
        <v>0</v>
      </c>
      <c r="W134" s="66"/>
      <c r="X134" s="50">
        <v>0</v>
      </c>
      <c r="Y134" s="13">
        <f t="shared" ref="Y134:Y142" si="1292">AB134</f>
        <v>499.4</v>
      </c>
      <c r="Z134" s="29">
        <v>0</v>
      </c>
      <c r="AA134" s="49">
        <v>0</v>
      </c>
      <c r="AB134" s="71">
        <f>382.9+116.5</f>
        <v>499.4</v>
      </c>
      <c r="AC134" s="50">
        <v>0</v>
      </c>
      <c r="AD134" s="13">
        <f t="shared" ref="AD134" si="1293">AG134</f>
        <v>0</v>
      </c>
      <c r="AE134" s="29">
        <v>0</v>
      </c>
      <c r="AF134" s="29">
        <v>0</v>
      </c>
      <c r="AG134" s="29">
        <v>0</v>
      </c>
      <c r="AH134" s="29">
        <v>0</v>
      </c>
      <c r="AI134" s="13">
        <f t="shared" ref="AI134" si="1294">AL134</f>
        <v>0</v>
      </c>
      <c r="AJ134" s="29">
        <v>0</v>
      </c>
      <c r="AK134" s="29">
        <v>0</v>
      </c>
      <c r="AL134" s="29">
        <v>0</v>
      </c>
      <c r="AM134" s="29">
        <v>0</v>
      </c>
      <c r="AN134" s="13">
        <f t="shared" ref="AN134" si="1295">AQ134</f>
        <v>0</v>
      </c>
      <c r="AO134" s="29">
        <v>0</v>
      </c>
      <c r="AP134" s="29">
        <v>0</v>
      </c>
      <c r="AQ134" s="29">
        <v>0</v>
      </c>
      <c r="AR134" s="29">
        <v>0</v>
      </c>
      <c r="AS134" s="13">
        <f t="shared" ref="AS134" si="1296">AV134</f>
        <v>0</v>
      </c>
      <c r="AT134" s="29">
        <v>0</v>
      </c>
      <c r="AU134" s="29">
        <v>0</v>
      </c>
      <c r="AV134" s="29">
        <v>0</v>
      </c>
      <c r="AW134" s="29">
        <v>0</v>
      </c>
      <c r="AX134" s="13">
        <f t="shared" ref="AX134" si="1297">BA134</f>
        <v>0</v>
      </c>
      <c r="AY134" s="29">
        <v>0</v>
      </c>
      <c r="AZ134" s="29">
        <v>0</v>
      </c>
      <c r="BA134" s="29">
        <v>0</v>
      </c>
      <c r="BB134" s="29">
        <v>0</v>
      </c>
      <c r="BC134" s="13">
        <f t="shared" ref="BC134" si="1298">BF134</f>
        <v>0</v>
      </c>
      <c r="BD134" s="29">
        <v>0</v>
      </c>
      <c r="BE134" s="29">
        <v>0</v>
      </c>
      <c r="BF134" s="29">
        <v>0</v>
      </c>
      <c r="BG134" s="29">
        <v>0</v>
      </c>
      <c r="BH134" s="13">
        <f t="shared" ref="BH134" si="1299">BK134</f>
        <v>0</v>
      </c>
      <c r="BI134" s="29">
        <v>0</v>
      </c>
      <c r="BJ134" s="29">
        <v>0</v>
      </c>
      <c r="BK134" s="29">
        <v>0</v>
      </c>
      <c r="BL134" s="29">
        <v>0</v>
      </c>
    </row>
    <row r="135" spans="1:64" ht="63" x14ac:dyDescent="0.25">
      <c r="A135" s="10" t="s">
        <v>399</v>
      </c>
      <c r="B135" s="76" t="s">
        <v>403</v>
      </c>
      <c r="C135" s="41" t="s">
        <v>24</v>
      </c>
      <c r="D135" s="11" t="s">
        <v>56</v>
      </c>
      <c r="E135" s="13">
        <f t="shared" ref="E135:E145" si="1300">J135+O135+T135+Y135+AD135+AI135+AN135+AS135+AX135</f>
        <v>7000</v>
      </c>
      <c r="F135" s="13">
        <f t="shared" ref="F135:F145" si="1301">K135+P135+U135+Z135+AE135+AJ135+AO135+AT135+AY135</f>
        <v>0</v>
      </c>
      <c r="G135" s="13">
        <f t="shared" ref="G135:G145" si="1302">L135+Q135+V135+AA135+AF135+AK135+AP135+AU135+AZ135</f>
        <v>0</v>
      </c>
      <c r="H135" s="13">
        <f t="shared" ref="H135:H145" si="1303">M135+R135+W135+AB135+AG135+AL135+AQ135+AV135+BA135</f>
        <v>7000</v>
      </c>
      <c r="I135" s="13">
        <f t="shared" ref="I135:I145" si="1304">N135+S135+X135+AC135+AH135+AM135+AR135+AW135+BB135</f>
        <v>0</v>
      </c>
      <c r="J135" s="13">
        <f t="shared" ref="J135:J145" si="1305">M135</f>
        <v>0</v>
      </c>
      <c r="K135" s="29">
        <v>0</v>
      </c>
      <c r="L135" s="29">
        <v>0</v>
      </c>
      <c r="M135" s="13">
        <v>0</v>
      </c>
      <c r="N135" s="29">
        <v>0</v>
      </c>
      <c r="O135" s="13">
        <f t="shared" ref="O135:O145" si="1306">R135</f>
        <v>0</v>
      </c>
      <c r="P135" s="29">
        <v>0</v>
      </c>
      <c r="Q135" s="29">
        <v>0</v>
      </c>
      <c r="R135" s="36">
        <v>0</v>
      </c>
      <c r="S135" s="29">
        <v>0</v>
      </c>
      <c r="T135" s="13">
        <f t="shared" ref="T135:T145" si="1307">W135</f>
        <v>0</v>
      </c>
      <c r="U135" s="29">
        <v>0</v>
      </c>
      <c r="V135" s="49">
        <v>0</v>
      </c>
      <c r="W135" s="66"/>
      <c r="X135" s="50">
        <v>0</v>
      </c>
      <c r="Y135" s="13">
        <f t="shared" si="1292"/>
        <v>7000</v>
      </c>
      <c r="Z135" s="29"/>
      <c r="AA135" s="49"/>
      <c r="AB135" s="77">
        <v>7000</v>
      </c>
      <c r="AC135" s="50"/>
      <c r="AD135" s="13"/>
      <c r="AE135" s="29"/>
      <c r="AF135" s="29"/>
      <c r="AG135" s="29"/>
      <c r="AH135" s="29"/>
      <c r="AI135" s="13"/>
      <c r="AJ135" s="29"/>
      <c r="AK135" s="29"/>
      <c r="AL135" s="29"/>
      <c r="AM135" s="29"/>
      <c r="AN135" s="13"/>
      <c r="AO135" s="29"/>
      <c r="AP135" s="29"/>
      <c r="AQ135" s="29"/>
      <c r="AR135" s="29"/>
      <c r="AS135" s="13"/>
      <c r="AT135" s="29"/>
      <c r="AU135" s="29"/>
      <c r="AV135" s="29"/>
      <c r="AW135" s="29"/>
      <c r="AX135" s="13"/>
      <c r="AY135" s="29"/>
      <c r="AZ135" s="29"/>
      <c r="BA135" s="29"/>
      <c r="BB135" s="29"/>
      <c r="BC135" s="13"/>
      <c r="BD135" s="29"/>
      <c r="BE135" s="29"/>
      <c r="BF135" s="29"/>
      <c r="BG135" s="29"/>
      <c r="BH135" s="13"/>
      <c r="BI135" s="29"/>
      <c r="BJ135" s="29"/>
      <c r="BK135" s="29"/>
      <c r="BL135" s="29"/>
    </row>
    <row r="136" spans="1:64" ht="78.75" x14ac:dyDescent="0.25">
      <c r="A136" s="10" t="s">
        <v>411</v>
      </c>
      <c r="B136" s="76" t="s">
        <v>404</v>
      </c>
      <c r="C136" s="41" t="s">
        <v>24</v>
      </c>
      <c r="D136" s="11" t="s">
        <v>56</v>
      </c>
      <c r="E136" s="13">
        <f t="shared" si="1300"/>
        <v>254.3</v>
      </c>
      <c r="F136" s="13">
        <f t="shared" si="1301"/>
        <v>0</v>
      </c>
      <c r="G136" s="13">
        <f t="shared" si="1302"/>
        <v>0</v>
      </c>
      <c r="H136" s="13">
        <f t="shared" si="1303"/>
        <v>254.3</v>
      </c>
      <c r="I136" s="13">
        <f t="shared" si="1304"/>
        <v>0</v>
      </c>
      <c r="J136" s="13">
        <f t="shared" si="1305"/>
        <v>0</v>
      </c>
      <c r="K136" s="29">
        <v>0</v>
      </c>
      <c r="L136" s="29">
        <v>0</v>
      </c>
      <c r="M136" s="13">
        <v>0</v>
      </c>
      <c r="N136" s="29">
        <v>0</v>
      </c>
      <c r="O136" s="13">
        <f t="shared" si="1306"/>
        <v>0</v>
      </c>
      <c r="P136" s="29">
        <v>0</v>
      </c>
      <c r="Q136" s="29">
        <v>0</v>
      </c>
      <c r="R136" s="36">
        <v>0</v>
      </c>
      <c r="S136" s="29">
        <v>0</v>
      </c>
      <c r="T136" s="13">
        <f t="shared" si="1307"/>
        <v>0</v>
      </c>
      <c r="U136" s="29">
        <v>0</v>
      </c>
      <c r="V136" s="49">
        <v>0</v>
      </c>
      <c r="W136" s="66"/>
      <c r="X136" s="50">
        <v>0</v>
      </c>
      <c r="Y136" s="13">
        <f t="shared" si="1292"/>
        <v>254.3</v>
      </c>
      <c r="Z136" s="29"/>
      <c r="AA136" s="49"/>
      <c r="AB136" s="77">
        <v>254.3</v>
      </c>
      <c r="AC136" s="50"/>
      <c r="AD136" s="13"/>
      <c r="AE136" s="29"/>
      <c r="AF136" s="29"/>
      <c r="AG136" s="29"/>
      <c r="AH136" s="29"/>
      <c r="AI136" s="13"/>
      <c r="AJ136" s="29"/>
      <c r="AK136" s="29"/>
      <c r="AL136" s="29"/>
      <c r="AM136" s="29"/>
      <c r="AN136" s="13"/>
      <c r="AO136" s="29"/>
      <c r="AP136" s="29"/>
      <c r="AQ136" s="29"/>
      <c r="AR136" s="29"/>
      <c r="AS136" s="13"/>
      <c r="AT136" s="29"/>
      <c r="AU136" s="29"/>
      <c r="AV136" s="29"/>
      <c r="AW136" s="29"/>
      <c r="AX136" s="13"/>
      <c r="AY136" s="29"/>
      <c r="AZ136" s="29"/>
      <c r="BA136" s="29"/>
      <c r="BB136" s="29"/>
      <c r="BC136" s="13"/>
      <c r="BD136" s="29"/>
      <c r="BE136" s="29"/>
      <c r="BF136" s="29"/>
      <c r="BG136" s="29"/>
      <c r="BH136" s="13"/>
      <c r="BI136" s="29"/>
      <c r="BJ136" s="29"/>
      <c r="BK136" s="29"/>
      <c r="BL136" s="29"/>
    </row>
    <row r="137" spans="1:64" ht="63" x14ac:dyDescent="0.25">
      <c r="A137" s="10" t="s">
        <v>412</v>
      </c>
      <c r="B137" s="76" t="s">
        <v>405</v>
      </c>
      <c r="C137" s="41" t="s">
        <v>24</v>
      </c>
      <c r="D137" s="11" t="s">
        <v>56</v>
      </c>
      <c r="E137" s="13">
        <f t="shared" si="1300"/>
        <v>550.20000000000005</v>
      </c>
      <c r="F137" s="13">
        <f t="shared" si="1301"/>
        <v>0</v>
      </c>
      <c r="G137" s="13">
        <f t="shared" si="1302"/>
        <v>0</v>
      </c>
      <c r="H137" s="13">
        <f t="shared" si="1303"/>
        <v>550.20000000000005</v>
      </c>
      <c r="I137" s="13">
        <f t="shared" si="1304"/>
        <v>0</v>
      </c>
      <c r="J137" s="13">
        <f t="shared" si="1305"/>
        <v>0</v>
      </c>
      <c r="K137" s="29">
        <v>0</v>
      </c>
      <c r="L137" s="29">
        <v>0</v>
      </c>
      <c r="M137" s="13">
        <v>0</v>
      </c>
      <c r="N137" s="29">
        <v>0</v>
      </c>
      <c r="O137" s="13">
        <f t="shared" si="1306"/>
        <v>0</v>
      </c>
      <c r="P137" s="29">
        <v>0</v>
      </c>
      <c r="Q137" s="29">
        <v>0</v>
      </c>
      <c r="R137" s="36">
        <v>0</v>
      </c>
      <c r="S137" s="29">
        <v>0</v>
      </c>
      <c r="T137" s="13">
        <f t="shared" si="1307"/>
        <v>0</v>
      </c>
      <c r="U137" s="29">
        <v>0</v>
      </c>
      <c r="V137" s="49">
        <v>0</v>
      </c>
      <c r="W137" s="66"/>
      <c r="X137" s="50">
        <v>0</v>
      </c>
      <c r="Y137" s="13">
        <f t="shared" si="1292"/>
        <v>550.20000000000005</v>
      </c>
      <c r="Z137" s="29"/>
      <c r="AA137" s="49"/>
      <c r="AB137" s="77">
        <v>550.20000000000005</v>
      </c>
      <c r="AC137" s="50"/>
      <c r="AD137" s="13"/>
      <c r="AE137" s="29"/>
      <c r="AF137" s="29"/>
      <c r="AG137" s="29"/>
      <c r="AH137" s="29"/>
      <c r="AI137" s="13"/>
      <c r="AJ137" s="29"/>
      <c r="AK137" s="29"/>
      <c r="AL137" s="29"/>
      <c r="AM137" s="29"/>
      <c r="AN137" s="13"/>
      <c r="AO137" s="29"/>
      <c r="AP137" s="29"/>
      <c r="AQ137" s="29"/>
      <c r="AR137" s="29"/>
      <c r="AS137" s="13"/>
      <c r="AT137" s="29"/>
      <c r="AU137" s="29"/>
      <c r="AV137" s="29"/>
      <c r="AW137" s="29"/>
      <c r="AX137" s="13"/>
      <c r="AY137" s="29"/>
      <c r="AZ137" s="29"/>
      <c r="BA137" s="29"/>
      <c r="BB137" s="29"/>
      <c r="BC137" s="13"/>
      <c r="BD137" s="29"/>
      <c r="BE137" s="29"/>
      <c r="BF137" s="29"/>
      <c r="BG137" s="29"/>
      <c r="BH137" s="13"/>
      <c r="BI137" s="29"/>
      <c r="BJ137" s="29"/>
      <c r="BK137" s="29"/>
      <c r="BL137" s="29"/>
    </row>
    <row r="138" spans="1:64" ht="94.5" x14ac:dyDescent="0.25">
      <c r="A138" s="10" t="s">
        <v>413</v>
      </c>
      <c r="B138" s="76" t="s">
        <v>406</v>
      </c>
      <c r="C138" s="41" t="s">
        <v>24</v>
      </c>
      <c r="D138" s="11" t="s">
        <v>56</v>
      </c>
      <c r="E138" s="13">
        <f t="shared" si="1300"/>
        <v>104.2</v>
      </c>
      <c r="F138" s="13">
        <f t="shared" si="1301"/>
        <v>0</v>
      </c>
      <c r="G138" s="13">
        <f t="shared" si="1302"/>
        <v>0</v>
      </c>
      <c r="H138" s="13">
        <f t="shared" si="1303"/>
        <v>104.2</v>
      </c>
      <c r="I138" s="13">
        <f t="shared" si="1304"/>
        <v>0</v>
      </c>
      <c r="J138" s="13">
        <f t="shared" si="1305"/>
        <v>0</v>
      </c>
      <c r="K138" s="29">
        <v>0</v>
      </c>
      <c r="L138" s="29">
        <v>0</v>
      </c>
      <c r="M138" s="13">
        <v>0</v>
      </c>
      <c r="N138" s="29">
        <v>0</v>
      </c>
      <c r="O138" s="13">
        <f t="shared" si="1306"/>
        <v>0</v>
      </c>
      <c r="P138" s="29">
        <v>0</v>
      </c>
      <c r="Q138" s="29">
        <v>0</v>
      </c>
      <c r="R138" s="36">
        <v>0</v>
      </c>
      <c r="S138" s="29">
        <v>0</v>
      </c>
      <c r="T138" s="13">
        <f t="shared" si="1307"/>
        <v>0</v>
      </c>
      <c r="U138" s="29">
        <v>0</v>
      </c>
      <c r="V138" s="49">
        <v>0</v>
      </c>
      <c r="W138" s="66"/>
      <c r="X138" s="50">
        <v>0</v>
      </c>
      <c r="Y138" s="13">
        <f t="shared" si="1292"/>
        <v>104.2</v>
      </c>
      <c r="Z138" s="29"/>
      <c r="AA138" s="49"/>
      <c r="AB138" s="77">
        <v>104.2</v>
      </c>
      <c r="AC138" s="50"/>
      <c r="AD138" s="13"/>
      <c r="AE138" s="29"/>
      <c r="AF138" s="29"/>
      <c r="AG138" s="29"/>
      <c r="AH138" s="29"/>
      <c r="AI138" s="13"/>
      <c r="AJ138" s="29"/>
      <c r="AK138" s="29"/>
      <c r="AL138" s="29"/>
      <c r="AM138" s="29"/>
      <c r="AN138" s="13"/>
      <c r="AO138" s="29"/>
      <c r="AP138" s="29"/>
      <c r="AQ138" s="29"/>
      <c r="AR138" s="29"/>
      <c r="AS138" s="13"/>
      <c r="AT138" s="29"/>
      <c r="AU138" s="29"/>
      <c r="AV138" s="29"/>
      <c r="AW138" s="29"/>
      <c r="AX138" s="13"/>
      <c r="AY138" s="29"/>
      <c r="AZ138" s="29"/>
      <c r="BA138" s="29"/>
      <c r="BB138" s="29"/>
      <c r="BC138" s="13"/>
      <c r="BD138" s="29"/>
      <c r="BE138" s="29"/>
      <c r="BF138" s="29"/>
      <c r="BG138" s="29"/>
      <c r="BH138" s="13"/>
      <c r="BI138" s="29"/>
      <c r="BJ138" s="29"/>
      <c r="BK138" s="29"/>
      <c r="BL138" s="29"/>
    </row>
    <row r="139" spans="1:64" ht="94.5" x14ac:dyDescent="0.25">
      <c r="A139" s="10" t="s">
        <v>414</v>
      </c>
      <c r="B139" s="76" t="s">
        <v>407</v>
      </c>
      <c r="C139" s="41" t="s">
        <v>24</v>
      </c>
      <c r="D139" s="11" t="s">
        <v>56</v>
      </c>
      <c r="E139" s="13">
        <f t="shared" si="1300"/>
        <v>201.1</v>
      </c>
      <c r="F139" s="13">
        <f t="shared" si="1301"/>
        <v>0</v>
      </c>
      <c r="G139" s="13">
        <f t="shared" si="1302"/>
        <v>0</v>
      </c>
      <c r="H139" s="13">
        <f t="shared" si="1303"/>
        <v>201.1</v>
      </c>
      <c r="I139" s="13">
        <f t="shared" si="1304"/>
        <v>0</v>
      </c>
      <c r="J139" s="13">
        <f t="shared" si="1305"/>
        <v>0</v>
      </c>
      <c r="K139" s="29">
        <v>0</v>
      </c>
      <c r="L139" s="29">
        <v>0</v>
      </c>
      <c r="M139" s="13">
        <v>0</v>
      </c>
      <c r="N139" s="29">
        <v>0</v>
      </c>
      <c r="O139" s="13">
        <f t="shared" si="1306"/>
        <v>0</v>
      </c>
      <c r="P139" s="29">
        <v>0</v>
      </c>
      <c r="Q139" s="29">
        <v>0</v>
      </c>
      <c r="R139" s="36">
        <v>0</v>
      </c>
      <c r="S139" s="29">
        <v>0</v>
      </c>
      <c r="T139" s="13">
        <f t="shared" si="1307"/>
        <v>0</v>
      </c>
      <c r="U139" s="29">
        <v>0</v>
      </c>
      <c r="V139" s="49">
        <v>0</v>
      </c>
      <c r="W139" s="66"/>
      <c r="X139" s="50">
        <v>0</v>
      </c>
      <c r="Y139" s="13">
        <f t="shared" si="1292"/>
        <v>201.1</v>
      </c>
      <c r="Z139" s="29"/>
      <c r="AA139" s="49"/>
      <c r="AB139" s="77">
        <v>201.1</v>
      </c>
      <c r="AC139" s="50"/>
      <c r="AD139" s="13"/>
      <c r="AE139" s="29"/>
      <c r="AF139" s="29"/>
      <c r="AG139" s="29"/>
      <c r="AH139" s="29"/>
      <c r="AI139" s="13"/>
      <c r="AJ139" s="29"/>
      <c r="AK139" s="29"/>
      <c r="AL139" s="29"/>
      <c r="AM139" s="29"/>
      <c r="AN139" s="13"/>
      <c r="AO139" s="29"/>
      <c r="AP139" s="29"/>
      <c r="AQ139" s="29"/>
      <c r="AR139" s="29"/>
      <c r="AS139" s="13"/>
      <c r="AT139" s="29"/>
      <c r="AU139" s="29"/>
      <c r="AV139" s="29"/>
      <c r="AW139" s="29"/>
      <c r="AX139" s="13"/>
      <c r="AY139" s="29"/>
      <c r="AZ139" s="29"/>
      <c r="BA139" s="29"/>
      <c r="BB139" s="29"/>
      <c r="BC139" s="13"/>
      <c r="BD139" s="29"/>
      <c r="BE139" s="29"/>
      <c r="BF139" s="29"/>
      <c r="BG139" s="29"/>
      <c r="BH139" s="13"/>
      <c r="BI139" s="29"/>
      <c r="BJ139" s="29"/>
      <c r="BK139" s="29"/>
      <c r="BL139" s="29"/>
    </row>
    <row r="140" spans="1:64" ht="94.5" x14ac:dyDescent="0.25">
      <c r="A140" s="10" t="s">
        <v>415</v>
      </c>
      <c r="B140" s="76" t="s">
        <v>408</v>
      </c>
      <c r="C140" s="41" t="s">
        <v>24</v>
      </c>
      <c r="D140" s="11" t="s">
        <v>56</v>
      </c>
      <c r="E140" s="13">
        <f t="shared" si="1300"/>
        <v>108.6</v>
      </c>
      <c r="F140" s="13">
        <f t="shared" si="1301"/>
        <v>0</v>
      </c>
      <c r="G140" s="13">
        <f t="shared" si="1302"/>
        <v>0</v>
      </c>
      <c r="H140" s="13">
        <f t="shared" si="1303"/>
        <v>108.6</v>
      </c>
      <c r="I140" s="13">
        <f t="shared" si="1304"/>
        <v>0</v>
      </c>
      <c r="J140" s="13">
        <f t="shared" si="1305"/>
        <v>0</v>
      </c>
      <c r="K140" s="29">
        <v>0</v>
      </c>
      <c r="L140" s="29">
        <v>0</v>
      </c>
      <c r="M140" s="13">
        <v>0</v>
      </c>
      <c r="N140" s="29">
        <v>0</v>
      </c>
      <c r="O140" s="13">
        <f t="shared" si="1306"/>
        <v>0</v>
      </c>
      <c r="P140" s="29">
        <v>0</v>
      </c>
      <c r="Q140" s="29">
        <v>0</v>
      </c>
      <c r="R140" s="36">
        <v>0</v>
      </c>
      <c r="S140" s="29">
        <v>0</v>
      </c>
      <c r="T140" s="13">
        <f t="shared" si="1307"/>
        <v>0</v>
      </c>
      <c r="U140" s="29">
        <v>0</v>
      </c>
      <c r="V140" s="49">
        <v>0</v>
      </c>
      <c r="W140" s="66"/>
      <c r="X140" s="50">
        <v>0</v>
      </c>
      <c r="Y140" s="13">
        <f t="shared" si="1292"/>
        <v>108.6</v>
      </c>
      <c r="Z140" s="29"/>
      <c r="AA140" s="49"/>
      <c r="AB140" s="77">
        <v>108.6</v>
      </c>
      <c r="AC140" s="50"/>
      <c r="AD140" s="13"/>
      <c r="AE140" s="29"/>
      <c r="AF140" s="29"/>
      <c r="AG140" s="29"/>
      <c r="AH140" s="29"/>
      <c r="AI140" s="13"/>
      <c r="AJ140" s="29"/>
      <c r="AK140" s="29"/>
      <c r="AL140" s="29"/>
      <c r="AM140" s="29"/>
      <c r="AN140" s="13"/>
      <c r="AO140" s="29"/>
      <c r="AP140" s="29"/>
      <c r="AQ140" s="29"/>
      <c r="AR140" s="29"/>
      <c r="AS140" s="13"/>
      <c r="AT140" s="29"/>
      <c r="AU140" s="29"/>
      <c r="AV140" s="29"/>
      <c r="AW140" s="29"/>
      <c r="AX140" s="13"/>
      <c r="AY140" s="29"/>
      <c r="AZ140" s="29"/>
      <c r="BA140" s="29"/>
      <c r="BB140" s="29"/>
      <c r="BC140" s="13"/>
      <c r="BD140" s="29"/>
      <c r="BE140" s="29"/>
      <c r="BF140" s="29"/>
      <c r="BG140" s="29"/>
      <c r="BH140" s="13"/>
      <c r="BI140" s="29"/>
      <c r="BJ140" s="29"/>
      <c r="BK140" s="29"/>
      <c r="BL140" s="29"/>
    </row>
    <row r="141" spans="1:64" ht="78.75" x14ac:dyDescent="0.25">
      <c r="A141" s="10" t="s">
        <v>416</v>
      </c>
      <c r="B141" s="76" t="s">
        <v>409</v>
      </c>
      <c r="C141" s="41" t="s">
        <v>24</v>
      </c>
      <c r="D141" s="11" t="s">
        <v>56</v>
      </c>
      <c r="E141" s="13">
        <f t="shared" si="1300"/>
        <v>949.6</v>
      </c>
      <c r="F141" s="13">
        <f t="shared" si="1301"/>
        <v>0</v>
      </c>
      <c r="G141" s="13">
        <f t="shared" si="1302"/>
        <v>0</v>
      </c>
      <c r="H141" s="13">
        <f t="shared" si="1303"/>
        <v>949.6</v>
      </c>
      <c r="I141" s="13">
        <f t="shared" si="1304"/>
        <v>0</v>
      </c>
      <c r="J141" s="13">
        <f t="shared" si="1305"/>
        <v>0</v>
      </c>
      <c r="K141" s="29">
        <v>0</v>
      </c>
      <c r="L141" s="29">
        <v>0</v>
      </c>
      <c r="M141" s="13">
        <v>0</v>
      </c>
      <c r="N141" s="29">
        <v>0</v>
      </c>
      <c r="O141" s="13">
        <f t="shared" si="1306"/>
        <v>0</v>
      </c>
      <c r="P141" s="29">
        <v>0</v>
      </c>
      <c r="Q141" s="29">
        <v>0</v>
      </c>
      <c r="R141" s="36">
        <v>0</v>
      </c>
      <c r="S141" s="29">
        <v>0</v>
      </c>
      <c r="T141" s="13">
        <f t="shared" si="1307"/>
        <v>0</v>
      </c>
      <c r="U141" s="29">
        <v>0</v>
      </c>
      <c r="V141" s="49">
        <v>0</v>
      </c>
      <c r="W141" s="66"/>
      <c r="X141" s="50">
        <v>0</v>
      </c>
      <c r="Y141" s="13">
        <f t="shared" si="1292"/>
        <v>949.6</v>
      </c>
      <c r="Z141" s="29"/>
      <c r="AA141" s="49"/>
      <c r="AB141" s="77">
        <v>949.6</v>
      </c>
      <c r="AC141" s="50"/>
      <c r="AD141" s="13"/>
      <c r="AE141" s="29"/>
      <c r="AF141" s="29"/>
      <c r="AG141" s="29"/>
      <c r="AH141" s="29"/>
      <c r="AI141" s="13"/>
      <c r="AJ141" s="29"/>
      <c r="AK141" s="29"/>
      <c r="AL141" s="29"/>
      <c r="AM141" s="29"/>
      <c r="AN141" s="13"/>
      <c r="AO141" s="29"/>
      <c r="AP141" s="29"/>
      <c r="AQ141" s="29"/>
      <c r="AR141" s="29"/>
      <c r="AS141" s="13"/>
      <c r="AT141" s="29"/>
      <c r="AU141" s="29"/>
      <c r="AV141" s="29"/>
      <c r="AW141" s="29"/>
      <c r="AX141" s="13"/>
      <c r="AY141" s="29"/>
      <c r="AZ141" s="29"/>
      <c r="BA141" s="29"/>
      <c r="BB141" s="29"/>
      <c r="BC141" s="13"/>
      <c r="BD141" s="29"/>
      <c r="BE141" s="29"/>
      <c r="BF141" s="29"/>
      <c r="BG141" s="29"/>
      <c r="BH141" s="13"/>
      <c r="BI141" s="29"/>
      <c r="BJ141" s="29"/>
      <c r="BK141" s="29"/>
      <c r="BL141" s="29"/>
    </row>
    <row r="142" spans="1:64" ht="110.25" x14ac:dyDescent="0.25">
      <c r="A142" s="10" t="s">
        <v>417</v>
      </c>
      <c r="B142" s="76" t="s">
        <v>410</v>
      </c>
      <c r="C142" s="41" t="s">
        <v>24</v>
      </c>
      <c r="D142" s="11" t="s">
        <v>56</v>
      </c>
      <c r="E142" s="13">
        <f t="shared" si="1300"/>
        <v>1365.4</v>
      </c>
      <c r="F142" s="13">
        <f t="shared" si="1301"/>
        <v>0</v>
      </c>
      <c r="G142" s="13">
        <f t="shared" si="1302"/>
        <v>0</v>
      </c>
      <c r="H142" s="13">
        <f t="shared" si="1303"/>
        <v>1365.4</v>
      </c>
      <c r="I142" s="13">
        <f t="shared" si="1304"/>
        <v>0</v>
      </c>
      <c r="J142" s="13">
        <f t="shared" si="1305"/>
        <v>0</v>
      </c>
      <c r="K142" s="29">
        <v>0</v>
      </c>
      <c r="L142" s="29">
        <v>0</v>
      </c>
      <c r="M142" s="13">
        <v>0</v>
      </c>
      <c r="N142" s="29">
        <v>0</v>
      </c>
      <c r="O142" s="13">
        <f t="shared" si="1306"/>
        <v>0</v>
      </c>
      <c r="P142" s="29">
        <v>0</v>
      </c>
      <c r="Q142" s="29">
        <v>0</v>
      </c>
      <c r="R142" s="36">
        <v>0</v>
      </c>
      <c r="S142" s="29">
        <v>0</v>
      </c>
      <c r="T142" s="13">
        <f t="shared" si="1307"/>
        <v>0</v>
      </c>
      <c r="U142" s="29">
        <v>0</v>
      </c>
      <c r="V142" s="49">
        <v>0</v>
      </c>
      <c r="W142" s="66"/>
      <c r="X142" s="50">
        <v>0</v>
      </c>
      <c r="Y142" s="13">
        <f t="shared" si="1292"/>
        <v>1365.4</v>
      </c>
      <c r="Z142" s="29"/>
      <c r="AA142" s="49"/>
      <c r="AB142" s="77">
        <v>1365.4</v>
      </c>
      <c r="AC142" s="50"/>
      <c r="AD142" s="13"/>
      <c r="AE142" s="29"/>
      <c r="AF142" s="29"/>
      <c r="AG142" s="29"/>
      <c r="AH142" s="29"/>
      <c r="AI142" s="13"/>
      <c r="AJ142" s="29"/>
      <c r="AK142" s="29"/>
      <c r="AL142" s="29"/>
      <c r="AM142" s="29"/>
      <c r="AN142" s="13"/>
      <c r="AO142" s="29"/>
      <c r="AP142" s="29"/>
      <c r="AQ142" s="29"/>
      <c r="AR142" s="29"/>
      <c r="AS142" s="13"/>
      <c r="AT142" s="29"/>
      <c r="AU142" s="29"/>
      <c r="AV142" s="29"/>
      <c r="AW142" s="29"/>
      <c r="AX142" s="13"/>
      <c r="AY142" s="29"/>
      <c r="AZ142" s="29"/>
      <c r="BA142" s="29"/>
      <c r="BB142" s="29"/>
      <c r="BC142" s="13"/>
      <c r="BD142" s="29"/>
      <c r="BE142" s="29"/>
      <c r="BF142" s="29"/>
      <c r="BG142" s="29"/>
      <c r="BH142" s="13"/>
      <c r="BI142" s="29"/>
      <c r="BJ142" s="29"/>
      <c r="BK142" s="29"/>
      <c r="BL142" s="29"/>
    </row>
    <row r="143" spans="1:64" ht="126" x14ac:dyDescent="0.25">
      <c r="A143" s="10" t="s">
        <v>418</v>
      </c>
      <c r="B143" s="76" t="s">
        <v>350</v>
      </c>
      <c r="C143" s="41" t="s">
        <v>24</v>
      </c>
      <c r="D143" s="11" t="s">
        <v>56</v>
      </c>
      <c r="E143" s="13">
        <f t="shared" ref="E143" si="1308">J143+O143+T143+Y143+AD143+AI143+AN143+AS143+AX143</f>
        <v>600</v>
      </c>
      <c r="F143" s="13">
        <f t="shared" ref="F143" si="1309">K143+P143+U143+Z143+AE143+AJ143+AO143+AT143+AY143</f>
        <v>0</v>
      </c>
      <c r="G143" s="13">
        <f t="shared" ref="G143" si="1310">L143+Q143+V143+AA143+AF143+AK143+AP143+AU143+AZ143</f>
        <v>0</v>
      </c>
      <c r="H143" s="13">
        <f t="shared" ref="H143" si="1311">M143+R143+W143+AB143+AG143+AL143+AQ143+AV143+BA143</f>
        <v>600</v>
      </c>
      <c r="I143" s="13">
        <f t="shared" ref="I143" si="1312">N143+S143+X143+AC143+AH143+AM143+AR143+AW143+BB143</f>
        <v>0</v>
      </c>
      <c r="J143" s="13">
        <f t="shared" ref="J143" si="1313">M143</f>
        <v>0</v>
      </c>
      <c r="K143" s="29">
        <v>0</v>
      </c>
      <c r="L143" s="29">
        <v>0</v>
      </c>
      <c r="M143" s="13">
        <v>0</v>
      </c>
      <c r="N143" s="29">
        <v>0</v>
      </c>
      <c r="O143" s="13">
        <f t="shared" ref="O143" si="1314">R143</f>
        <v>0</v>
      </c>
      <c r="P143" s="29">
        <v>0</v>
      </c>
      <c r="Q143" s="29">
        <v>0</v>
      </c>
      <c r="R143" s="36">
        <v>0</v>
      </c>
      <c r="S143" s="29">
        <v>0</v>
      </c>
      <c r="T143" s="13">
        <f t="shared" ref="T143" si="1315">W143</f>
        <v>0</v>
      </c>
      <c r="U143" s="29">
        <v>0</v>
      </c>
      <c r="V143" s="49">
        <v>0</v>
      </c>
      <c r="W143" s="66"/>
      <c r="X143" s="50">
        <v>0</v>
      </c>
      <c r="Y143" s="13">
        <f t="shared" ref="Y143" si="1316">AB143</f>
        <v>600</v>
      </c>
      <c r="Z143" s="29"/>
      <c r="AA143" s="49"/>
      <c r="AB143" s="77">
        <v>600</v>
      </c>
      <c r="AC143" s="50"/>
      <c r="AD143" s="13"/>
      <c r="AE143" s="29"/>
      <c r="AF143" s="29"/>
      <c r="AG143" s="29"/>
      <c r="AH143" s="29"/>
      <c r="AI143" s="13"/>
      <c r="AJ143" s="29"/>
      <c r="AK143" s="29"/>
      <c r="AL143" s="29"/>
      <c r="AM143" s="29"/>
      <c r="AN143" s="13"/>
      <c r="AO143" s="29"/>
      <c r="AP143" s="29"/>
      <c r="AQ143" s="29"/>
      <c r="AR143" s="29"/>
      <c r="AS143" s="13"/>
      <c r="AT143" s="29"/>
      <c r="AU143" s="29"/>
      <c r="AV143" s="29"/>
      <c r="AW143" s="29"/>
      <c r="AX143" s="13"/>
      <c r="AY143" s="29"/>
      <c r="AZ143" s="29"/>
      <c r="BA143" s="29"/>
      <c r="BB143" s="29"/>
      <c r="BC143" s="13"/>
      <c r="BD143" s="29"/>
      <c r="BE143" s="29"/>
      <c r="BF143" s="29"/>
      <c r="BG143" s="29"/>
      <c r="BH143" s="13"/>
      <c r="BI143" s="29"/>
      <c r="BJ143" s="29"/>
      <c r="BK143" s="29"/>
      <c r="BL143" s="29"/>
    </row>
    <row r="144" spans="1:64" ht="78.75" x14ac:dyDescent="0.25">
      <c r="A144" s="10" t="s">
        <v>424</v>
      </c>
      <c r="B144" s="76" t="s">
        <v>426</v>
      </c>
      <c r="C144" s="41" t="s">
        <v>24</v>
      </c>
      <c r="D144" s="11" t="s">
        <v>56</v>
      </c>
      <c r="E144" s="13">
        <f t="shared" ref="E144" si="1317">J144+O144+T144+Y144+AD144+AI144+AN144+AS144+AX144</f>
        <v>1374.8</v>
      </c>
      <c r="F144" s="13">
        <f t="shared" ref="F144" si="1318">K144+P144+U144+Z144+AE144+AJ144+AO144+AT144+AY144</f>
        <v>0</v>
      </c>
      <c r="G144" s="13">
        <f t="shared" ref="G144" si="1319">L144+Q144+V144+AA144+AF144+AK144+AP144+AU144+AZ144</f>
        <v>0</v>
      </c>
      <c r="H144" s="13">
        <f t="shared" ref="H144" si="1320">M144+R144+W144+AB144+AG144+AL144+AQ144+AV144+BA144</f>
        <v>1374.8</v>
      </c>
      <c r="I144" s="13">
        <f t="shared" ref="I144" si="1321">N144+S144+X144+AC144+AH144+AM144+AR144+AW144+BB144</f>
        <v>0</v>
      </c>
      <c r="J144" s="13">
        <f t="shared" ref="J144" si="1322">M144</f>
        <v>0</v>
      </c>
      <c r="K144" s="29">
        <v>0</v>
      </c>
      <c r="L144" s="29">
        <v>0</v>
      </c>
      <c r="M144" s="13">
        <v>0</v>
      </c>
      <c r="N144" s="29">
        <v>0</v>
      </c>
      <c r="O144" s="13">
        <f t="shared" ref="O144" si="1323">R144</f>
        <v>0</v>
      </c>
      <c r="P144" s="29">
        <v>0</v>
      </c>
      <c r="Q144" s="29">
        <v>0</v>
      </c>
      <c r="R144" s="36">
        <v>0</v>
      </c>
      <c r="S144" s="29">
        <v>0</v>
      </c>
      <c r="T144" s="13">
        <f t="shared" ref="T144" si="1324">W144</f>
        <v>0</v>
      </c>
      <c r="U144" s="29">
        <v>0</v>
      </c>
      <c r="V144" s="49">
        <v>0</v>
      </c>
      <c r="W144" s="66"/>
      <c r="X144" s="50">
        <v>0</v>
      </c>
      <c r="Y144" s="13">
        <f t="shared" ref="Y144" si="1325">AB144</f>
        <v>1374.8</v>
      </c>
      <c r="Z144" s="29"/>
      <c r="AA144" s="49"/>
      <c r="AB144" s="77">
        <v>1374.8</v>
      </c>
      <c r="AC144" s="50"/>
      <c r="AD144" s="13"/>
      <c r="AE144" s="29"/>
      <c r="AF144" s="29"/>
      <c r="AG144" s="29"/>
      <c r="AH144" s="29"/>
      <c r="AI144" s="13"/>
      <c r="AJ144" s="29"/>
      <c r="AK144" s="29"/>
      <c r="AL144" s="29"/>
      <c r="AM144" s="29"/>
      <c r="AN144" s="13"/>
      <c r="AO144" s="29"/>
      <c r="AP144" s="29"/>
      <c r="AQ144" s="29"/>
      <c r="AR144" s="29"/>
      <c r="AS144" s="13"/>
      <c r="AT144" s="29"/>
      <c r="AU144" s="29"/>
      <c r="AV144" s="29"/>
      <c r="AW144" s="29"/>
      <c r="AX144" s="13"/>
      <c r="AY144" s="29"/>
      <c r="AZ144" s="29"/>
      <c r="BA144" s="29"/>
      <c r="BB144" s="29"/>
      <c r="BC144" s="13"/>
      <c r="BD144" s="29"/>
      <c r="BE144" s="29"/>
      <c r="BF144" s="29"/>
      <c r="BG144" s="29"/>
      <c r="BH144" s="13"/>
      <c r="BI144" s="29"/>
      <c r="BJ144" s="29"/>
      <c r="BK144" s="29"/>
      <c r="BL144" s="29"/>
    </row>
    <row r="145" spans="1:64" ht="47.25" x14ac:dyDescent="0.25">
      <c r="A145" s="10" t="s">
        <v>425</v>
      </c>
      <c r="B145" s="46" t="s">
        <v>40</v>
      </c>
      <c r="C145" s="11" t="s">
        <v>24</v>
      </c>
      <c r="D145" s="11" t="s">
        <v>56</v>
      </c>
      <c r="E145" s="13">
        <f t="shared" si="1300"/>
        <v>0</v>
      </c>
      <c r="F145" s="13">
        <f t="shared" si="1301"/>
        <v>0</v>
      </c>
      <c r="G145" s="13">
        <f t="shared" si="1302"/>
        <v>0</v>
      </c>
      <c r="H145" s="13">
        <f t="shared" si="1303"/>
        <v>0</v>
      </c>
      <c r="I145" s="13">
        <f t="shared" si="1304"/>
        <v>0</v>
      </c>
      <c r="J145" s="13">
        <f t="shared" si="1305"/>
        <v>0</v>
      </c>
      <c r="K145" s="29">
        <v>0</v>
      </c>
      <c r="L145" s="29">
        <v>0</v>
      </c>
      <c r="M145" s="13">
        <v>0</v>
      </c>
      <c r="N145" s="29">
        <v>0</v>
      </c>
      <c r="O145" s="13">
        <f t="shared" si="1306"/>
        <v>0</v>
      </c>
      <c r="P145" s="29">
        <v>0</v>
      </c>
      <c r="Q145" s="29">
        <v>0</v>
      </c>
      <c r="R145" s="36">
        <v>0</v>
      </c>
      <c r="S145" s="29">
        <v>0</v>
      </c>
      <c r="T145" s="13">
        <f t="shared" si="1307"/>
        <v>0</v>
      </c>
      <c r="U145" s="29">
        <v>0</v>
      </c>
      <c r="V145" s="49">
        <v>0</v>
      </c>
      <c r="W145" s="66"/>
      <c r="X145" s="50">
        <v>0</v>
      </c>
      <c r="Y145" s="13">
        <f>AB145</f>
        <v>0</v>
      </c>
      <c r="Z145" s="29"/>
      <c r="AA145" s="29">
        <v>0</v>
      </c>
      <c r="AB145" s="55"/>
      <c r="AC145" s="29">
        <v>0</v>
      </c>
      <c r="AD145" s="13">
        <f>AG145</f>
        <v>0</v>
      </c>
      <c r="AE145" s="29"/>
      <c r="AF145" s="29">
        <v>0</v>
      </c>
      <c r="AG145" s="36">
        <f>34045.6-34045.6</f>
        <v>0</v>
      </c>
      <c r="AH145" s="29">
        <v>0</v>
      </c>
      <c r="AI145" s="13">
        <f>AL145</f>
        <v>0</v>
      </c>
      <c r="AJ145" s="29"/>
      <c r="AK145" s="29">
        <v>0</v>
      </c>
      <c r="AL145" s="36">
        <v>0</v>
      </c>
      <c r="AM145" s="29">
        <v>0</v>
      </c>
      <c r="AN145" s="13">
        <f>AQ145</f>
        <v>0</v>
      </c>
      <c r="AO145" s="29"/>
      <c r="AP145" s="29">
        <v>0</v>
      </c>
      <c r="AQ145" s="36">
        <v>0</v>
      </c>
      <c r="AR145" s="29">
        <v>0</v>
      </c>
      <c r="AS145" s="13">
        <f>AV145</f>
        <v>0</v>
      </c>
      <c r="AT145" s="29"/>
      <c r="AU145" s="29">
        <v>0</v>
      </c>
      <c r="AV145" s="36">
        <v>0</v>
      </c>
      <c r="AW145" s="29">
        <v>0</v>
      </c>
      <c r="AX145" s="13">
        <f>BA145</f>
        <v>0</v>
      </c>
      <c r="AY145" s="29"/>
      <c r="AZ145" s="29">
        <v>0</v>
      </c>
      <c r="BA145" s="36">
        <v>0</v>
      </c>
      <c r="BB145" s="29">
        <v>0</v>
      </c>
      <c r="BC145" s="13">
        <f>BF145</f>
        <v>0</v>
      </c>
      <c r="BD145" s="29"/>
      <c r="BE145" s="29">
        <v>0</v>
      </c>
      <c r="BF145" s="36">
        <v>0</v>
      </c>
      <c r="BG145" s="29">
        <v>0</v>
      </c>
      <c r="BH145" s="13">
        <f>BK145</f>
        <v>0</v>
      </c>
      <c r="BI145" s="29"/>
      <c r="BJ145" s="29">
        <v>0</v>
      </c>
      <c r="BK145" s="36">
        <v>0</v>
      </c>
      <c r="BL145" s="29">
        <v>0</v>
      </c>
    </row>
    <row r="146" spans="1:64" ht="52.5" customHeight="1" x14ac:dyDescent="0.25">
      <c r="A146" s="10" t="s">
        <v>48</v>
      </c>
      <c r="B146" s="89" t="s">
        <v>83</v>
      </c>
      <c r="C146" s="90"/>
      <c r="D146" s="91"/>
      <c r="E146" s="13">
        <f>SUM(E147:E155)</f>
        <v>1812.6999999999998</v>
      </c>
      <c r="F146" s="13">
        <f t="shared" ref="F146:BL146" si="1326">SUM(F147:F155)</f>
        <v>0</v>
      </c>
      <c r="G146" s="13">
        <f t="shared" si="1326"/>
        <v>0</v>
      </c>
      <c r="H146" s="13">
        <f t="shared" si="1326"/>
        <v>1812.6999999999998</v>
      </c>
      <c r="I146" s="13">
        <f t="shared" si="1326"/>
        <v>0</v>
      </c>
      <c r="J146" s="13">
        <f t="shared" si="1326"/>
        <v>1184.3999999999999</v>
      </c>
      <c r="K146" s="13">
        <f t="shared" si="1326"/>
        <v>0</v>
      </c>
      <c r="L146" s="13">
        <f t="shared" si="1326"/>
        <v>0</v>
      </c>
      <c r="M146" s="13">
        <f t="shared" si="1326"/>
        <v>1184.3999999999999</v>
      </c>
      <c r="N146" s="13">
        <f t="shared" si="1326"/>
        <v>0</v>
      </c>
      <c r="O146" s="13">
        <f t="shared" si="1326"/>
        <v>628.29999999999995</v>
      </c>
      <c r="P146" s="13">
        <f t="shared" si="1326"/>
        <v>0</v>
      </c>
      <c r="Q146" s="13">
        <f t="shared" si="1326"/>
        <v>0</v>
      </c>
      <c r="R146" s="13">
        <f t="shared" si="1326"/>
        <v>628.29999999999995</v>
      </c>
      <c r="S146" s="13">
        <f t="shared" si="1326"/>
        <v>0</v>
      </c>
      <c r="T146" s="13">
        <f t="shared" si="1326"/>
        <v>0</v>
      </c>
      <c r="U146" s="13">
        <f t="shared" si="1326"/>
        <v>0</v>
      </c>
      <c r="V146" s="13">
        <f t="shared" si="1326"/>
        <v>0</v>
      </c>
      <c r="W146" s="13">
        <f t="shared" si="1326"/>
        <v>0</v>
      </c>
      <c r="X146" s="13">
        <f t="shared" si="1326"/>
        <v>0</v>
      </c>
      <c r="Y146" s="13">
        <f t="shared" si="1326"/>
        <v>0</v>
      </c>
      <c r="Z146" s="13">
        <f t="shared" si="1326"/>
        <v>0</v>
      </c>
      <c r="AA146" s="13">
        <f t="shared" si="1326"/>
        <v>0</v>
      </c>
      <c r="AB146" s="13">
        <f t="shared" si="1326"/>
        <v>0</v>
      </c>
      <c r="AC146" s="13">
        <f t="shared" si="1326"/>
        <v>0</v>
      </c>
      <c r="AD146" s="13">
        <f t="shared" si="1326"/>
        <v>0</v>
      </c>
      <c r="AE146" s="13">
        <f t="shared" si="1326"/>
        <v>0</v>
      </c>
      <c r="AF146" s="13">
        <f t="shared" si="1326"/>
        <v>0</v>
      </c>
      <c r="AG146" s="13">
        <f t="shared" si="1326"/>
        <v>0</v>
      </c>
      <c r="AH146" s="13">
        <f t="shared" si="1326"/>
        <v>0</v>
      </c>
      <c r="AI146" s="13">
        <f t="shared" si="1326"/>
        <v>0</v>
      </c>
      <c r="AJ146" s="13">
        <f t="shared" si="1326"/>
        <v>0</v>
      </c>
      <c r="AK146" s="13">
        <f t="shared" si="1326"/>
        <v>0</v>
      </c>
      <c r="AL146" s="13">
        <f t="shared" si="1326"/>
        <v>0</v>
      </c>
      <c r="AM146" s="13">
        <f t="shared" si="1326"/>
        <v>0</v>
      </c>
      <c r="AN146" s="13">
        <f t="shared" si="1326"/>
        <v>0</v>
      </c>
      <c r="AO146" s="13">
        <f t="shared" si="1326"/>
        <v>0</v>
      </c>
      <c r="AP146" s="13">
        <f t="shared" si="1326"/>
        <v>0</v>
      </c>
      <c r="AQ146" s="13">
        <f t="shared" si="1326"/>
        <v>0</v>
      </c>
      <c r="AR146" s="13">
        <f t="shared" si="1326"/>
        <v>0</v>
      </c>
      <c r="AS146" s="13">
        <f t="shared" si="1326"/>
        <v>0</v>
      </c>
      <c r="AT146" s="13">
        <f t="shared" si="1326"/>
        <v>0</v>
      </c>
      <c r="AU146" s="13">
        <f t="shared" si="1326"/>
        <v>0</v>
      </c>
      <c r="AV146" s="13">
        <f t="shared" si="1326"/>
        <v>0</v>
      </c>
      <c r="AW146" s="13">
        <f t="shared" si="1326"/>
        <v>0</v>
      </c>
      <c r="AX146" s="13">
        <f t="shared" si="1326"/>
        <v>0</v>
      </c>
      <c r="AY146" s="13">
        <f t="shared" si="1326"/>
        <v>0</v>
      </c>
      <c r="AZ146" s="13">
        <f t="shared" si="1326"/>
        <v>0</v>
      </c>
      <c r="BA146" s="13">
        <f t="shared" si="1326"/>
        <v>0</v>
      </c>
      <c r="BB146" s="13">
        <f t="shared" si="1326"/>
        <v>0</v>
      </c>
      <c r="BC146" s="13">
        <f t="shared" si="1326"/>
        <v>0</v>
      </c>
      <c r="BD146" s="13">
        <f t="shared" si="1326"/>
        <v>0</v>
      </c>
      <c r="BE146" s="13">
        <f t="shared" si="1326"/>
        <v>0</v>
      </c>
      <c r="BF146" s="13">
        <f t="shared" si="1326"/>
        <v>0</v>
      </c>
      <c r="BG146" s="13">
        <f t="shared" si="1326"/>
        <v>0</v>
      </c>
      <c r="BH146" s="13">
        <f t="shared" si="1326"/>
        <v>0</v>
      </c>
      <c r="BI146" s="13">
        <f t="shared" si="1326"/>
        <v>0</v>
      </c>
      <c r="BJ146" s="13">
        <f t="shared" si="1326"/>
        <v>0</v>
      </c>
      <c r="BK146" s="13">
        <f t="shared" si="1326"/>
        <v>0</v>
      </c>
      <c r="BL146" s="13">
        <f t="shared" si="1326"/>
        <v>0</v>
      </c>
    </row>
    <row r="147" spans="1:64" ht="47.25" x14ac:dyDescent="0.25">
      <c r="A147" s="10" t="s">
        <v>93</v>
      </c>
      <c r="B147" s="20" t="s">
        <v>100</v>
      </c>
      <c r="C147" s="11" t="s">
        <v>24</v>
      </c>
      <c r="D147" s="11" t="s">
        <v>56</v>
      </c>
      <c r="E147" s="13">
        <f t="shared" ref="E147:F152" si="1327">J147+O147+T147+Y147+AD147+AI147+AN147+AS147+AX147</f>
        <v>178.5</v>
      </c>
      <c r="F147" s="13">
        <f t="shared" si="1327"/>
        <v>0</v>
      </c>
      <c r="G147" s="13">
        <f t="shared" ref="G147" si="1328">L147+Q147+V147+AA147+AF147+AK147+AP147+AU147+AZ147</f>
        <v>0</v>
      </c>
      <c r="H147" s="13">
        <f t="shared" ref="H147:H148" si="1329">M147+R147+W147+AB147+AG147+AL147+AQ147+AV147+BA147</f>
        <v>178.5</v>
      </c>
      <c r="I147" s="13">
        <f t="shared" ref="I147:I154" si="1330">N147+S147+X147+AC147+AH147+AM147+AR147+AW147+BB147</f>
        <v>0</v>
      </c>
      <c r="J147" s="13">
        <f t="shared" ref="J147:J152" si="1331">M147</f>
        <v>178.5</v>
      </c>
      <c r="K147" s="29">
        <v>0</v>
      </c>
      <c r="L147" s="29">
        <v>0</v>
      </c>
      <c r="M147" s="13">
        <v>178.5</v>
      </c>
      <c r="N147" s="29">
        <v>0</v>
      </c>
      <c r="O147" s="13">
        <f t="shared" ref="O147:O154" si="1332">R147</f>
        <v>0</v>
      </c>
      <c r="P147" s="29">
        <v>0</v>
      </c>
      <c r="Q147" s="29">
        <v>0</v>
      </c>
      <c r="R147" s="29">
        <v>0</v>
      </c>
      <c r="S147" s="29">
        <v>0</v>
      </c>
      <c r="T147" s="13">
        <f t="shared" ref="T147:T154" si="1333">W147</f>
        <v>0</v>
      </c>
      <c r="U147" s="29">
        <v>0</v>
      </c>
      <c r="V147" s="29">
        <v>0</v>
      </c>
      <c r="W147" s="29">
        <v>0</v>
      </c>
      <c r="X147" s="29">
        <v>0</v>
      </c>
      <c r="Y147" s="13">
        <f t="shared" ref="Y147:Y154" si="1334">AB147</f>
        <v>0</v>
      </c>
      <c r="Z147" s="29">
        <v>0</v>
      </c>
      <c r="AA147" s="29">
        <v>0</v>
      </c>
      <c r="AB147" s="29">
        <v>0</v>
      </c>
      <c r="AC147" s="29">
        <v>0</v>
      </c>
      <c r="AD147" s="13">
        <f t="shared" ref="AD147:AD154" si="1335">AG147</f>
        <v>0</v>
      </c>
      <c r="AE147" s="29">
        <v>0</v>
      </c>
      <c r="AF147" s="29">
        <v>0</v>
      </c>
      <c r="AG147" s="29">
        <v>0</v>
      </c>
      <c r="AH147" s="29">
        <v>0</v>
      </c>
      <c r="AI147" s="13">
        <f t="shared" ref="AI147:AI154" si="1336">AL147</f>
        <v>0</v>
      </c>
      <c r="AJ147" s="29">
        <v>0</v>
      </c>
      <c r="AK147" s="29">
        <v>0</v>
      </c>
      <c r="AL147" s="29">
        <v>0</v>
      </c>
      <c r="AM147" s="29">
        <v>0</v>
      </c>
      <c r="AN147" s="13">
        <f t="shared" ref="AN147:AN154" si="1337">AQ147</f>
        <v>0</v>
      </c>
      <c r="AO147" s="29">
        <v>0</v>
      </c>
      <c r="AP147" s="29">
        <v>0</v>
      </c>
      <c r="AQ147" s="29">
        <v>0</v>
      </c>
      <c r="AR147" s="29">
        <v>0</v>
      </c>
      <c r="AS147" s="13">
        <f t="shared" ref="AS147:AS154" si="1338">AV147</f>
        <v>0</v>
      </c>
      <c r="AT147" s="29">
        <v>0</v>
      </c>
      <c r="AU147" s="29">
        <v>0</v>
      </c>
      <c r="AV147" s="29">
        <v>0</v>
      </c>
      <c r="AW147" s="29">
        <v>0</v>
      </c>
      <c r="AX147" s="13">
        <f t="shared" ref="AX147:AX154" si="1339">BA147</f>
        <v>0</v>
      </c>
      <c r="AY147" s="29">
        <v>0</v>
      </c>
      <c r="AZ147" s="29">
        <v>0</v>
      </c>
      <c r="BA147" s="29">
        <v>0</v>
      </c>
      <c r="BB147" s="29">
        <v>0</v>
      </c>
      <c r="BC147" s="13">
        <f t="shared" ref="BC147:BC154" si="1340">BF147</f>
        <v>0</v>
      </c>
      <c r="BD147" s="29">
        <v>0</v>
      </c>
      <c r="BE147" s="29">
        <v>0</v>
      </c>
      <c r="BF147" s="29">
        <v>0</v>
      </c>
      <c r="BG147" s="29">
        <v>0</v>
      </c>
      <c r="BH147" s="13">
        <f t="shared" ref="BH147:BH154" si="1341">BK147</f>
        <v>0</v>
      </c>
      <c r="BI147" s="29">
        <v>0</v>
      </c>
      <c r="BJ147" s="29">
        <v>0</v>
      </c>
      <c r="BK147" s="29">
        <v>0</v>
      </c>
      <c r="BL147" s="29">
        <v>0</v>
      </c>
    </row>
    <row r="148" spans="1:64" ht="47.25" x14ac:dyDescent="0.25">
      <c r="A148" s="10" t="s">
        <v>94</v>
      </c>
      <c r="B148" s="21" t="s">
        <v>101</v>
      </c>
      <c r="C148" s="11" t="s">
        <v>24</v>
      </c>
      <c r="D148" s="11" t="s">
        <v>56</v>
      </c>
      <c r="E148" s="13">
        <f t="shared" si="1327"/>
        <v>94.9</v>
      </c>
      <c r="F148" s="13">
        <f t="shared" si="1327"/>
        <v>0</v>
      </c>
      <c r="G148" s="13">
        <f t="shared" ref="G148:G154" si="1342">L148+Q148+V148+AA148+AF148+AK148+AP148+AU148+AZ148</f>
        <v>0</v>
      </c>
      <c r="H148" s="13">
        <f t="shared" si="1329"/>
        <v>94.9</v>
      </c>
      <c r="I148" s="13">
        <f t="shared" si="1330"/>
        <v>0</v>
      </c>
      <c r="J148" s="13">
        <f t="shared" si="1331"/>
        <v>94.9</v>
      </c>
      <c r="K148" s="29">
        <v>0</v>
      </c>
      <c r="L148" s="29">
        <v>0</v>
      </c>
      <c r="M148" s="13">
        <v>94.9</v>
      </c>
      <c r="N148" s="29">
        <v>0</v>
      </c>
      <c r="O148" s="13">
        <f t="shared" si="1332"/>
        <v>0</v>
      </c>
      <c r="P148" s="29">
        <v>0</v>
      </c>
      <c r="Q148" s="29">
        <v>0</v>
      </c>
      <c r="R148" s="29">
        <v>0</v>
      </c>
      <c r="S148" s="29">
        <v>0</v>
      </c>
      <c r="T148" s="13">
        <f t="shared" si="1333"/>
        <v>0</v>
      </c>
      <c r="U148" s="29">
        <v>0</v>
      </c>
      <c r="V148" s="29">
        <v>0</v>
      </c>
      <c r="W148" s="29">
        <v>0</v>
      </c>
      <c r="X148" s="29">
        <v>0</v>
      </c>
      <c r="Y148" s="13">
        <f t="shared" si="1334"/>
        <v>0</v>
      </c>
      <c r="Z148" s="29">
        <v>0</v>
      </c>
      <c r="AA148" s="29">
        <v>0</v>
      </c>
      <c r="AB148" s="29">
        <v>0</v>
      </c>
      <c r="AC148" s="29">
        <v>0</v>
      </c>
      <c r="AD148" s="13">
        <f t="shared" si="1335"/>
        <v>0</v>
      </c>
      <c r="AE148" s="29">
        <v>0</v>
      </c>
      <c r="AF148" s="29">
        <v>0</v>
      </c>
      <c r="AG148" s="29">
        <v>0</v>
      </c>
      <c r="AH148" s="29">
        <v>0</v>
      </c>
      <c r="AI148" s="13">
        <f t="shared" si="1336"/>
        <v>0</v>
      </c>
      <c r="AJ148" s="29">
        <v>0</v>
      </c>
      <c r="AK148" s="29">
        <v>0</v>
      </c>
      <c r="AL148" s="29">
        <v>0</v>
      </c>
      <c r="AM148" s="29">
        <v>0</v>
      </c>
      <c r="AN148" s="13">
        <f t="shared" si="1337"/>
        <v>0</v>
      </c>
      <c r="AO148" s="29">
        <v>0</v>
      </c>
      <c r="AP148" s="29">
        <v>0</v>
      </c>
      <c r="AQ148" s="29">
        <v>0</v>
      </c>
      <c r="AR148" s="29">
        <v>0</v>
      </c>
      <c r="AS148" s="13">
        <f t="shared" si="1338"/>
        <v>0</v>
      </c>
      <c r="AT148" s="29">
        <v>0</v>
      </c>
      <c r="AU148" s="29">
        <v>0</v>
      </c>
      <c r="AV148" s="29">
        <v>0</v>
      </c>
      <c r="AW148" s="29">
        <v>0</v>
      </c>
      <c r="AX148" s="13">
        <f t="shared" si="1339"/>
        <v>0</v>
      </c>
      <c r="AY148" s="29">
        <v>0</v>
      </c>
      <c r="AZ148" s="29">
        <v>0</v>
      </c>
      <c r="BA148" s="29">
        <v>0</v>
      </c>
      <c r="BB148" s="29">
        <v>0</v>
      </c>
      <c r="BC148" s="13">
        <f t="shared" si="1340"/>
        <v>0</v>
      </c>
      <c r="BD148" s="29">
        <v>0</v>
      </c>
      <c r="BE148" s="29">
        <v>0</v>
      </c>
      <c r="BF148" s="29">
        <v>0</v>
      </c>
      <c r="BG148" s="29">
        <v>0</v>
      </c>
      <c r="BH148" s="13">
        <f t="shared" si="1341"/>
        <v>0</v>
      </c>
      <c r="BI148" s="29">
        <v>0</v>
      </c>
      <c r="BJ148" s="29">
        <v>0</v>
      </c>
      <c r="BK148" s="29">
        <v>0</v>
      </c>
      <c r="BL148" s="29">
        <v>0</v>
      </c>
    </row>
    <row r="149" spans="1:64" ht="47.25" x14ac:dyDescent="0.25">
      <c r="A149" s="10" t="s">
        <v>95</v>
      </c>
      <c r="B149" s="25" t="s">
        <v>102</v>
      </c>
      <c r="C149" s="11" t="s">
        <v>24</v>
      </c>
      <c r="D149" s="11" t="s">
        <v>56</v>
      </c>
      <c r="E149" s="13">
        <f t="shared" si="1327"/>
        <v>136.4</v>
      </c>
      <c r="F149" s="13">
        <f t="shared" si="1327"/>
        <v>0</v>
      </c>
      <c r="G149" s="13">
        <f t="shared" si="1342"/>
        <v>0</v>
      </c>
      <c r="H149" s="13">
        <f t="shared" ref="H149" si="1343">M149+R149+W149+AB149+AG149+AL149+AQ149+AV149+BA149</f>
        <v>136.4</v>
      </c>
      <c r="I149" s="13">
        <f t="shared" si="1330"/>
        <v>0</v>
      </c>
      <c r="J149" s="13">
        <f t="shared" si="1331"/>
        <v>136.4</v>
      </c>
      <c r="K149" s="29">
        <v>0</v>
      </c>
      <c r="L149" s="29">
        <v>0</v>
      </c>
      <c r="M149" s="13">
        <f>136.3+0.1</f>
        <v>136.4</v>
      </c>
      <c r="N149" s="29">
        <v>0</v>
      </c>
      <c r="O149" s="13">
        <f t="shared" si="1332"/>
        <v>0</v>
      </c>
      <c r="P149" s="29">
        <v>0</v>
      </c>
      <c r="Q149" s="29">
        <v>0</v>
      </c>
      <c r="R149" s="29">
        <v>0</v>
      </c>
      <c r="S149" s="29">
        <v>0</v>
      </c>
      <c r="T149" s="13">
        <f t="shared" si="1333"/>
        <v>0</v>
      </c>
      <c r="U149" s="29">
        <v>0</v>
      </c>
      <c r="V149" s="29">
        <v>0</v>
      </c>
      <c r="W149" s="29">
        <v>0</v>
      </c>
      <c r="X149" s="29">
        <v>0</v>
      </c>
      <c r="Y149" s="13">
        <f t="shared" si="1334"/>
        <v>0</v>
      </c>
      <c r="Z149" s="29">
        <v>0</v>
      </c>
      <c r="AA149" s="29">
        <v>0</v>
      </c>
      <c r="AB149" s="29">
        <v>0</v>
      </c>
      <c r="AC149" s="29">
        <v>0</v>
      </c>
      <c r="AD149" s="13">
        <f t="shared" si="1335"/>
        <v>0</v>
      </c>
      <c r="AE149" s="29">
        <v>0</v>
      </c>
      <c r="AF149" s="29">
        <v>0</v>
      </c>
      <c r="AG149" s="29">
        <v>0</v>
      </c>
      <c r="AH149" s="29">
        <v>0</v>
      </c>
      <c r="AI149" s="13">
        <f t="shared" si="1336"/>
        <v>0</v>
      </c>
      <c r="AJ149" s="29">
        <v>0</v>
      </c>
      <c r="AK149" s="29">
        <v>0</v>
      </c>
      <c r="AL149" s="29">
        <v>0</v>
      </c>
      <c r="AM149" s="29">
        <v>0</v>
      </c>
      <c r="AN149" s="13">
        <f t="shared" si="1337"/>
        <v>0</v>
      </c>
      <c r="AO149" s="29">
        <v>0</v>
      </c>
      <c r="AP149" s="29">
        <v>0</v>
      </c>
      <c r="AQ149" s="29">
        <v>0</v>
      </c>
      <c r="AR149" s="29">
        <v>0</v>
      </c>
      <c r="AS149" s="13">
        <f t="shared" si="1338"/>
        <v>0</v>
      </c>
      <c r="AT149" s="29">
        <v>0</v>
      </c>
      <c r="AU149" s="29">
        <v>0</v>
      </c>
      <c r="AV149" s="29">
        <v>0</v>
      </c>
      <c r="AW149" s="29">
        <v>0</v>
      </c>
      <c r="AX149" s="13">
        <f t="shared" si="1339"/>
        <v>0</v>
      </c>
      <c r="AY149" s="29">
        <v>0</v>
      </c>
      <c r="AZ149" s="29">
        <v>0</v>
      </c>
      <c r="BA149" s="29">
        <v>0</v>
      </c>
      <c r="BB149" s="29">
        <v>0</v>
      </c>
      <c r="BC149" s="13">
        <f t="shared" si="1340"/>
        <v>0</v>
      </c>
      <c r="BD149" s="29">
        <v>0</v>
      </c>
      <c r="BE149" s="29">
        <v>0</v>
      </c>
      <c r="BF149" s="29">
        <v>0</v>
      </c>
      <c r="BG149" s="29">
        <v>0</v>
      </c>
      <c r="BH149" s="13">
        <f t="shared" si="1341"/>
        <v>0</v>
      </c>
      <c r="BI149" s="29">
        <v>0</v>
      </c>
      <c r="BJ149" s="29">
        <v>0</v>
      </c>
      <c r="BK149" s="29">
        <v>0</v>
      </c>
      <c r="BL149" s="29">
        <v>0</v>
      </c>
    </row>
    <row r="150" spans="1:64" ht="47.25" x14ac:dyDescent="0.25">
      <c r="A150" s="10" t="s">
        <v>96</v>
      </c>
      <c r="B150" s="20" t="s">
        <v>103</v>
      </c>
      <c r="C150" s="11" t="s">
        <v>24</v>
      </c>
      <c r="D150" s="11" t="s">
        <v>56</v>
      </c>
      <c r="E150" s="13">
        <f t="shared" si="1327"/>
        <v>42.5</v>
      </c>
      <c r="F150" s="13">
        <f t="shared" si="1327"/>
        <v>0</v>
      </c>
      <c r="G150" s="13">
        <f t="shared" si="1342"/>
        <v>0</v>
      </c>
      <c r="H150" s="13">
        <f>M150+R150+W150+AB150+AG150+AL150+AQ150+AV150+BA150</f>
        <v>42.5</v>
      </c>
      <c r="I150" s="13">
        <f t="shared" si="1330"/>
        <v>0</v>
      </c>
      <c r="J150" s="13">
        <f t="shared" si="1331"/>
        <v>42.5</v>
      </c>
      <c r="K150" s="29">
        <v>0</v>
      </c>
      <c r="L150" s="29">
        <v>0</v>
      </c>
      <c r="M150" s="13">
        <v>42.5</v>
      </c>
      <c r="N150" s="29">
        <v>0</v>
      </c>
      <c r="O150" s="13">
        <f t="shared" si="1332"/>
        <v>0</v>
      </c>
      <c r="P150" s="29">
        <v>0</v>
      </c>
      <c r="Q150" s="29">
        <v>0</v>
      </c>
      <c r="R150" s="29">
        <v>0</v>
      </c>
      <c r="S150" s="29">
        <v>0</v>
      </c>
      <c r="T150" s="13">
        <f t="shared" si="1333"/>
        <v>0</v>
      </c>
      <c r="U150" s="29">
        <v>0</v>
      </c>
      <c r="V150" s="29">
        <v>0</v>
      </c>
      <c r="W150" s="29">
        <v>0</v>
      </c>
      <c r="X150" s="29">
        <v>0</v>
      </c>
      <c r="Y150" s="13">
        <f t="shared" si="1334"/>
        <v>0</v>
      </c>
      <c r="Z150" s="29">
        <v>0</v>
      </c>
      <c r="AA150" s="29">
        <v>0</v>
      </c>
      <c r="AB150" s="29">
        <v>0</v>
      </c>
      <c r="AC150" s="29">
        <v>0</v>
      </c>
      <c r="AD150" s="13">
        <f t="shared" si="1335"/>
        <v>0</v>
      </c>
      <c r="AE150" s="29">
        <v>0</v>
      </c>
      <c r="AF150" s="29">
        <v>0</v>
      </c>
      <c r="AG150" s="29">
        <v>0</v>
      </c>
      <c r="AH150" s="29">
        <v>0</v>
      </c>
      <c r="AI150" s="13">
        <f t="shared" si="1336"/>
        <v>0</v>
      </c>
      <c r="AJ150" s="29">
        <v>0</v>
      </c>
      <c r="AK150" s="29">
        <v>0</v>
      </c>
      <c r="AL150" s="29">
        <v>0</v>
      </c>
      <c r="AM150" s="29">
        <v>0</v>
      </c>
      <c r="AN150" s="13">
        <f t="shared" si="1337"/>
        <v>0</v>
      </c>
      <c r="AO150" s="29">
        <v>0</v>
      </c>
      <c r="AP150" s="29">
        <v>0</v>
      </c>
      <c r="AQ150" s="29">
        <v>0</v>
      </c>
      <c r="AR150" s="29">
        <v>0</v>
      </c>
      <c r="AS150" s="13">
        <f t="shared" si="1338"/>
        <v>0</v>
      </c>
      <c r="AT150" s="29">
        <v>0</v>
      </c>
      <c r="AU150" s="29">
        <v>0</v>
      </c>
      <c r="AV150" s="29">
        <v>0</v>
      </c>
      <c r="AW150" s="29">
        <v>0</v>
      </c>
      <c r="AX150" s="13">
        <f t="shared" si="1339"/>
        <v>0</v>
      </c>
      <c r="AY150" s="29">
        <v>0</v>
      </c>
      <c r="AZ150" s="29">
        <v>0</v>
      </c>
      <c r="BA150" s="29">
        <v>0</v>
      </c>
      <c r="BB150" s="29">
        <v>0</v>
      </c>
      <c r="BC150" s="13">
        <f t="shared" si="1340"/>
        <v>0</v>
      </c>
      <c r="BD150" s="29">
        <v>0</v>
      </c>
      <c r="BE150" s="29">
        <v>0</v>
      </c>
      <c r="BF150" s="29">
        <v>0</v>
      </c>
      <c r="BG150" s="29">
        <v>0</v>
      </c>
      <c r="BH150" s="13">
        <f t="shared" si="1341"/>
        <v>0</v>
      </c>
      <c r="BI150" s="29">
        <v>0</v>
      </c>
      <c r="BJ150" s="29">
        <v>0</v>
      </c>
      <c r="BK150" s="29">
        <v>0</v>
      </c>
      <c r="BL150" s="29">
        <v>0</v>
      </c>
    </row>
    <row r="151" spans="1:64" ht="47.25" x14ac:dyDescent="0.25">
      <c r="A151" s="10" t="s">
        <v>97</v>
      </c>
      <c r="B151" s="20" t="s">
        <v>104</v>
      </c>
      <c r="C151" s="11" t="s">
        <v>24</v>
      </c>
      <c r="D151" s="11" t="s">
        <v>56</v>
      </c>
      <c r="E151" s="13">
        <f t="shared" si="1327"/>
        <v>189.4</v>
      </c>
      <c r="F151" s="13">
        <f t="shared" si="1327"/>
        <v>0</v>
      </c>
      <c r="G151" s="13">
        <f t="shared" si="1342"/>
        <v>0</v>
      </c>
      <c r="H151" s="13">
        <f>M151+R151+W151+AB151+AG151+AL151+AQ151+AV151+BA151</f>
        <v>189.4</v>
      </c>
      <c r="I151" s="13">
        <f t="shared" si="1330"/>
        <v>0</v>
      </c>
      <c r="J151" s="13">
        <f t="shared" si="1331"/>
        <v>189.4</v>
      </c>
      <c r="K151" s="29">
        <v>0</v>
      </c>
      <c r="L151" s="29">
        <v>0</v>
      </c>
      <c r="M151" s="13">
        <v>189.4</v>
      </c>
      <c r="N151" s="29">
        <v>0</v>
      </c>
      <c r="O151" s="13">
        <f t="shared" si="1332"/>
        <v>0</v>
      </c>
      <c r="P151" s="29">
        <v>0</v>
      </c>
      <c r="Q151" s="29">
        <v>0</v>
      </c>
      <c r="R151" s="29">
        <v>0</v>
      </c>
      <c r="S151" s="29">
        <v>0</v>
      </c>
      <c r="T151" s="13">
        <f t="shared" si="1333"/>
        <v>0</v>
      </c>
      <c r="U151" s="29">
        <v>0</v>
      </c>
      <c r="V151" s="29">
        <v>0</v>
      </c>
      <c r="W151" s="29">
        <v>0</v>
      </c>
      <c r="X151" s="29">
        <v>0</v>
      </c>
      <c r="Y151" s="13">
        <f t="shared" si="1334"/>
        <v>0</v>
      </c>
      <c r="Z151" s="29">
        <v>0</v>
      </c>
      <c r="AA151" s="29">
        <v>0</v>
      </c>
      <c r="AB151" s="29">
        <v>0</v>
      </c>
      <c r="AC151" s="29">
        <v>0</v>
      </c>
      <c r="AD151" s="13">
        <f t="shared" si="1335"/>
        <v>0</v>
      </c>
      <c r="AE151" s="29">
        <v>0</v>
      </c>
      <c r="AF151" s="29">
        <v>0</v>
      </c>
      <c r="AG151" s="29">
        <v>0</v>
      </c>
      <c r="AH151" s="29">
        <v>0</v>
      </c>
      <c r="AI151" s="13">
        <f t="shared" si="1336"/>
        <v>0</v>
      </c>
      <c r="AJ151" s="29">
        <v>0</v>
      </c>
      <c r="AK151" s="29">
        <v>0</v>
      </c>
      <c r="AL151" s="29">
        <v>0</v>
      </c>
      <c r="AM151" s="29">
        <v>0</v>
      </c>
      <c r="AN151" s="13">
        <f t="shared" si="1337"/>
        <v>0</v>
      </c>
      <c r="AO151" s="29">
        <v>0</v>
      </c>
      <c r="AP151" s="29">
        <v>0</v>
      </c>
      <c r="AQ151" s="29">
        <v>0</v>
      </c>
      <c r="AR151" s="29">
        <v>0</v>
      </c>
      <c r="AS151" s="13">
        <f t="shared" si="1338"/>
        <v>0</v>
      </c>
      <c r="AT151" s="29">
        <v>0</v>
      </c>
      <c r="AU151" s="29">
        <v>0</v>
      </c>
      <c r="AV151" s="29">
        <v>0</v>
      </c>
      <c r="AW151" s="29">
        <v>0</v>
      </c>
      <c r="AX151" s="13">
        <f t="shared" si="1339"/>
        <v>0</v>
      </c>
      <c r="AY151" s="29">
        <v>0</v>
      </c>
      <c r="AZ151" s="29">
        <v>0</v>
      </c>
      <c r="BA151" s="29">
        <v>0</v>
      </c>
      <c r="BB151" s="29">
        <v>0</v>
      </c>
      <c r="BC151" s="13">
        <f t="shared" si="1340"/>
        <v>0</v>
      </c>
      <c r="BD151" s="29">
        <v>0</v>
      </c>
      <c r="BE151" s="29">
        <v>0</v>
      </c>
      <c r="BF151" s="29">
        <v>0</v>
      </c>
      <c r="BG151" s="29">
        <v>0</v>
      </c>
      <c r="BH151" s="13">
        <f t="shared" si="1341"/>
        <v>0</v>
      </c>
      <c r="BI151" s="29">
        <v>0</v>
      </c>
      <c r="BJ151" s="29">
        <v>0</v>
      </c>
      <c r="BK151" s="29">
        <v>0</v>
      </c>
      <c r="BL151" s="29">
        <v>0</v>
      </c>
    </row>
    <row r="152" spans="1:64" ht="47.25" x14ac:dyDescent="0.25">
      <c r="A152" s="10" t="s">
        <v>98</v>
      </c>
      <c r="B152" s="20" t="s">
        <v>105</v>
      </c>
      <c r="C152" s="11" t="s">
        <v>24</v>
      </c>
      <c r="D152" s="11" t="s">
        <v>56</v>
      </c>
      <c r="E152" s="13">
        <f t="shared" si="1327"/>
        <v>196.4</v>
      </c>
      <c r="F152" s="13">
        <f t="shared" si="1327"/>
        <v>0</v>
      </c>
      <c r="G152" s="13">
        <f t="shared" si="1342"/>
        <v>0</v>
      </c>
      <c r="H152" s="13">
        <f>M152+R152+W152+AB152+AG152+AL152+AQ152+AV152+BA152</f>
        <v>196.4</v>
      </c>
      <c r="I152" s="13">
        <f t="shared" si="1330"/>
        <v>0</v>
      </c>
      <c r="J152" s="13">
        <f t="shared" si="1331"/>
        <v>196.4</v>
      </c>
      <c r="K152" s="29">
        <v>0</v>
      </c>
      <c r="L152" s="29">
        <v>0</v>
      </c>
      <c r="M152" s="13">
        <v>196.4</v>
      </c>
      <c r="N152" s="29">
        <v>0</v>
      </c>
      <c r="O152" s="13">
        <f t="shared" si="1332"/>
        <v>0</v>
      </c>
      <c r="P152" s="29">
        <v>0</v>
      </c>
      <c r="Q152" s="29">
        <v>0</v>
      </c>
      <c r="R152" s="29">
        <v>0</v>
      </c>
      <c r="S152" s="29">
        <v>0</v>
      </c>
      <c r="T152" s="13">
        <f t="shared" si="1333"/>
        <v>0</v>
      </c>
      <c r="U152" s="29">
        <v>0</v>
      </c>
      <c r="V152" s="29">
        <v>0</v>
      </c>
      <c r="W152" s="29">
        <v>0</v>
      </c>
      <c r="X152" s="29">
        <v>0</v>
      </c>
      <c r="Y152" s="13">
        <f t="shared" si="1334"/>
        <v>0</v>
      </c>
      <c r="Z152" s="29">
        <v>0</v>
      </c>
      <c r="AA152" s="29">
        <v>0</v>
      </c>
      <c r="AB152" s="29">
        <v>0</v>
      </c>
      <c r="AC152" s="29">
        <v>0</v>
      </c>
      <c r="AD152" s="13">
        <f t="shared" si="1335"/>
        <v>0</v>
      </c>
      <c r="AE152" s="29">
        <v>0</v>
      </c>
      <c r="AF152" s="29">
        <v>0</v>
      </c>
      <c r="AG152" s="29">
        <v>0</v>
      </c>
      <c r="AH152" s="29">
        <v>0</v>
      </c>
      <c r="AI152" s="13">
        <f t="shared" si="1336"/>
        <v>0</v>
      </c>
      <c r="AJ152" s="29">
        <v>0</v>
      </c>
      <c r="AK152" s="29">
        <v>0</v>
      </c>
      <c r="AL152" s="29">
        <v>0</v>
      </c>
      <c r="AM152" s="29">
        <v>0</v>
      </c>
      <c r="AN152" s="13">
        <f t="shared" si="1337"/>
        <v>0</v>
      </c>
      <c r="AO152" s="29">
        <v>0</v>
      </c>
      <c r="AP152" s="29">
        <v>0</v>
      </c>
      <c r="AQ152" s="29">
        <v>0</v>
      </c>
      <c r="AR152" s="29">
        <v>0</v>
      </c>
      <c r="AS152" s="13">
        <f t="shared" si="1338"/>
        <v>0</v>
      </c>
      <c r="AT152" s="29">
        <v>0</v>
      </c>
      <c r="AU152" s="29">
        <v>0</v>
      </c>
      <c r="AV152" s="29">
        <v>0</v>
      </c>
      <c r="AW152" s="29">
        <v>0</v>
      </c>
      <c r="AX152" s="13">
        <f t="shared" si="1339"/>
        <v>0</v>
      </c>
      <c r="AY152" s="29">
        <v>0</v>
      </c>
      <c r="AZ152" s="29">
        <v>0</v>
      </c>
      <c r="BA152" s="29">
        <v>0</v>
      </c>
      <c r="BB152" s="29">
        <v>0</v>
      </c>
      <c r="BC152" s="13">
        <f t="shared" si="1340"/>
        <v>0</v>
      </c>
      <c r="BD152" s="29">
        <v>0</v>
      </c>
      <c r="BE152" s="29">
        <v>0</v>
      </c>
      <c r="BF152" s="29">
        <v>0</v>
      </c>
      <c r="BG152" s="29">
        <v>0</v>
      </c>
      <c r="BH152" s="13">
        <f t="shared" si="1341"/>
        <v>0</v>
      </c>
      <c r="BI152" s="29">
        <v>0</v>
      </c>
      <c r="BJ152" s="29">
        <v>0</v>
      </c>
      <c r="BK152" s="29">
        <v>0</v>
      </c>
      <c r="BL152" s="29">
        <v>0</v>
      </c>
    </row>
    <row r="153" spans="1:64" ht="47.25" x14ac:dyDescent="0.25">
      <c r="A153" s="10" t="s">
        <v>99</v>
      </c>
      <c r="B153" s="20" t="s">
        <v>106</v>
      </c>
      <c r="C153" s="11" t="s">
        <v>24</v>
      </c>
      <c r="D153" s="11" t="s">
        <v>56</v>
      </c>
      <c r="E153" s="13">
        <f t="shared" ref="E153" si="1344">J153+O153+T153+Y153+AD153+AI153+AN153+AS153+AX153</f>
        <v>329.5</v>
      </c>
      <c r="F153" s="13">
        <f>K153+P153+U153+Z153+AE153+AJ153+AO153+AT153+AY153</f>
        <v>0</v>
      </c>
      <c r="G153" s="13">
        <f t="shared" si="1342"/>
        <v>0</v>
      </c>
      <c r="H153" s="13">
        <f t="shared" ref="H153" si="1345">M153+R153+W153+AB153+AG153+AL153+AQ153+AV153+BA153</f>
        <v>329.5</v>
      </c>
      <c r="I153" s="13">
        <f t="shared" si="1330"/>
        <v>0</v>
      </c>
      <c r="J153" s="13">
        <f t="shared" ref="J153" si="1346">M153</f>
        <v>329.5</v>
      </c>
      <c r="K153" s="29">
        <v>0</v>
      </c>
      <c r="L153" s="29">
        <v>0</v>
      </c>
      <c r="M153" s="13">
        <v>329.5</v>
      </c>
      <c r="N153" s="29">
        <v>0</v>
      </c>
      <c r="O153" s="13">
        <f t="shared" si="1332"/>
        <v>0</v>
      </c>
      <c r="P153" s="29">
        <v>0</v>
      </c>
      <c r="Q153" s="29">
        <v>0</v>
      </c>
      <c r="R153" s="29">
        <v>0</v>
      </c>
      <c r="S153" s="29">
        <v>0</v>
      </c>
      <c r="T153" s="13">
        <f t="shared" si="1333"/>
        <v>0</v>
      </c>
      <c r="U153" s="29">
        <v>0</v>
      </c>
      <c r="V153" s="29">
        <v>0</v>
      </c>
      <c r="W153" s="29">
        <v>0</v>
      </c>
      <c r="X153" s="29">
        <v>0</v>
      </c>
      <c r="Y153" s="13">
        <f t="shared" si="1334"/>
        <v>0</v>
      </c>
      <c r="Z153" s="29">
        <v>0</v>
      </c>
      <c r="AA153" s="29">
        <v>0</v>
      </c>
      <c r="AB153" s="29">
        <v>0</v>
      </c>
      <c r="AC153" s="29">
        <v>0</v>
      </c>
      <c r="AD153" s="13">
        <f t="shared" si="1335"/>
        <v>0</v>
      </c>
      <c r="AE153" s="29">
        <v>0</v>
      </c>
      <c r="AF153" s="29">
        <v>0</v>
      </c>
      <c r="AG153" s="29">
        <v>0</v>
      </c>
      <c r="AH153" s="29">
        <v>0</v>
      </c>
      <c r="AI153" s="13">
        <f t="shared" si="1336"/>
        <v>0</v>
      </c>
      <c r="AJ153" s="29">
        <v>0</v>
      </c>
      <c r="AK153" s="29">
        <v>0</v>
      </c>
      <c r="AL153" s="29">
        <v>0</v>
      </c>
      <c r="AM153" s="29">
        <v>0</v>
      </c>
      <c r="AN153" s="13">
        <f t="shared" si="1337"/>
        <v>0</v>
      </c>
      <c r="AO153" s="29">
        <v>0</v>
      </c>
      <c r="AP153" s="29">
        <v>0</v>
      </c>
      <c r="AQ153" s="29">
        <v>0</v>
      </c>
      <c r="AR153" s="29">
        <v>0</v>
      </c>
      <c r="AS153" s="13">
        <f t="shared" si="1338"/>
        <v>0</v>
      </c>
      <c r="AT153" s="29">
        <v>0</v>
      </c>
      <c r="AU153" s="29">
        <v>0</v>
      </c>
      <c r="AV153" s="29">
        <v>0</v>
      </c>
      <c r="AW153" s="29">
        <v>0</v>
      </c>
      <c r="AX153" s="13">
        <f t="shared" si="1339"/>
        <v>0</v>
      </c>
      <c r="AY153" s="29">
        <v>0</v>
      </c>
      <c r="AZ153" s="29">
        <v>0</v>
      </c>
      <c r="BA153" s="29">
        <v>0</v>
      </c>
      <c r="BB153" s="29">
        <v>0</v>
      </c>
      <c r="BC153" s="13">
        <f t="shared" si="1340"/>
        <v>0</v>
      </c>
      <c r="BD153" s="29">
        <v>0</v>
      </c>
      <c r="BE153" s="29">
        <v>0</v>
      </c>
      <c r="BF153" s="29">
        <v>0</v>
      </c>
      <c r="BG153" s="29">
        <v>0</v>
      </c>
      <c r="BH153" s="13">
        <f t="shared" si="1341"/>
        <v>0</v>
      </c>
      <c r="BI153" s="29">
        <v>0</v>
      </c>
      <c r="BJ153" s="29">
        <v>0</v>
      </c>
      <c r="BK153" s="29">
        <v>0</v>
      </c>
      <c r="BL153" s="29">
        <v>0</v>
      </c>
    </row>
    <row r="154" spans="1:64" ht="45" customHeight="1" x14ac:dyDescent="0.25">
      <c r="A154" s="10" t="s">
        <v>107</v>
      </c>
      <c r="B154" s="20" t="s">
        <v>108</v>
      </c>
      <c r="C154" s="11" t="s">
        <v>24</v>
      </c>
      <c r="D154" s="11" t="s">
        <v>56</v>
      </c>
      <c r="E154" s="13">
        <f t="shared" ref="E154" si="1347">J154+O154+T154+Y154+AD154+AI154+AN154+AS154+AX154</f>
        <v>16.8</v>
      </c>
      <c r="F154" s="13">
        <f>K154+P154+U154+Z154+AE154+AJ154+AO154+AT154+AY154</f>
        <v>0</v>
      </c>
      <c r="G154" s="13">
        <f t="shared" si="1342"/>
        <v>0</v>
      </c>
      <c r="H154" s="13">
        <f t="shared" ref="H154" si="1348">M154+R154+W154+AB154+AG154+AL154+AQ154+AV154+BA154</f>
        <v>16.8</v>
      </c>
      <c r="I154" s="13">
        <f t="shared" si="1330"/>
        <v>0</v>
      </c>
      <c r="J154" s="13">
        <f t="shared" ref="J154" si="1349">M154</f>
        <v>16.8</v>
      </c>
      <c r="K154" s="29">
        <v>0</v>
      </c>
      <c r="L154" s="29">
        <v>0</v>
      </c>
      <c r="M154" s="13">
        <v>16.8</v>
      </c>
      <c r="N154" s="29">
        <v>0</v>
      </c>
      <c r="O154" s="13">
        <f t="shared" si="1332"/>
        <v>0</v>
      </c>
      <c r="P154" s="29">
        <v>0</v>
      </c>
      <c r="Q154" s="29">
        <v>0</v>
      </c>
      <c r="R154" s="29">
        <v>0</v>
      </c>
      <c r="S154" s="29">
        <v>0</v>
      </c>
      <c r="T154" s="13">
        <f t="shared" si="1333"/>
        <v>0</v>
      </c>
      <c r="U154" s="29">
        <v>0</v>
      </c>
      <c r="V154" s="29">
        <v>0</v>
      </c>
      <c r="W154" s="29">
        <v>0</v>
      </c>
      <c r="X154" s="29">
        <v>0</v>
      </c>
      <c r="Y154" s="13">
        <f t="shared" si="1334"/>
        <v>0</v>
      </c>
      <c r="Z154" s="29">
        <v>0</v>
      </c>
      <c r="AA154" s="29">
        <v>0</v>
      </c>
      <c r="AB154" s="29">
        <v>0</v>
      </c>
      <c r="AC154" s="29">
        <v>0</v>
      </c>
      <c r="AD154" s="13">
        <f t="shared" si="1335"/>
        <v>0</v>
      </c>
      <c r="AE154" s="29">
        <v>0</v>
      </c>
      <c r="AF154" s="29">
        <v>0</v>
      </c>
      <c r="AG154" s="29">
        <v>0</v>
      </c>
      <c r="AH154" s="29">
        <v>0</v>
      </c>
      <c r="AI154" s="13">
        <f t="shared" si="1336"/>
        <v>0</v>
      </c>
      <c r="AJ154" s="29">
        <v>0</v>
      </c>
      <c r="AK154" s="29">
        <v>0</v>
      </c>
      <c r="AL154" s="29">
        <v>0</v>
      </c>
      <c r="AM154" s="29">
        <v>0</v>
      </c>
      <c r="AN154" s="13">
        <f t="shared" si="1337"/>
        <v>0</v>
      </c>
      <c r="AO154" s="29">
        <v>0</v>
      </c>
      <c r="AP154" s="29">
        <v>0</v>
      </c>
      <c r="AQ154" s="29">
        <v>0</v>
      </c>
      <c r="AR154" s="29">
        <v>0</v>
      </c>
      <c r="AS154" s="13">
        <f t="shared" si="1338"/>
        <v>0</v>
      </c>
      <c r="AT154" s="29">
        <v>0</v>
      </c>
      <c r="AU154" s="29">
        <v>0</v>
      </c>
      <c r="AV154" s="29">
        <v>0</v>
      </c>
      <c r="AW154" s="29">
        <v>0</v>
      </c>
      <c r="AX154" s="13">
        <f t="shared" si="1339"/>
        <v>0</v>
      </c>
      <c r="AY154" s="29">
        <v>0</v>
      </c>
      <c r="AZ154" s="29">
        <v>0</v>
      </c>
      <c r="BA154" s="29">
        <v>0</v>
      </c>
      <c r="BB154" s="29">
        <v>0</v>
      </c>
      <c r="BC154" s="13">
        <f t="shared" si="1340"/>
        <v>0</v>
      </c>
      <c r="BD154" s="29">
        <v>0</v>
      </c>
      <c r="BE154" s="29">
        <v>0</v>
      </c>
      <c r="BF154" s="29">
        <v>0</v>
      </c>
      <c r="BG154" s="29">
        <v>0</v>
      </c>
      <c r="BH154" s="13">
        <f t="shared" si="1341"/>
        <v>0</v>
      </c>
      <c r="BI154" s="29">
        <v>0</v>
      </c>
      <c r="BJ154" s="29">
        <v>0</v>
      </c>
      <c r="BK154" s="29">
        <v>0</v>
      </c>
      <c r="BL154" s="29">
        <v>0</v>
      </c>
    </row>
    <row r="155" spans="1:64" ht="45" customHeight="1" x14ac:dyDescent="0.25">
      <c r="A155" s="10" t="s">
        <v>220</v>
      </c>
      <c r="B155" s="20" t="s">
        <v>221</v>
      </c>
      <c r="C155" s="11" t="s">
        <v>24</v>
      </c>
      <c r="D155" s="11" t="s">
        <v>56</v>
      </c>
      <c r="E155" s="13">
        <f t="shared" ref="E155" si="1350">J155+O155+T155+Y155+AD155+AI155+AN155+AS155+AX155</f>
        <v>628.29999999999995</v>
      </c>
      <c r="F155" s="13">
        <f>K155+P155+U155+Z155+AE155+AJ155+AO155+AT155+AY155</f>
        <v>0</v>
      </c>
      <c r="G155" s="13">
        <f t="shared" ref="G155" si="1351">L155+Q155+V155+AA155+AF155+AK155+AP155+AU155+AZ155</f>
        <v>0</v>
      </c>
      <c r="H155" s="13">
        <f t="shared" ref="H155" si="1352">M155+R155+W155+AB155+AG155+AL155+AQ155+AV155+BA155</f>
        <v>628.29999999999995</v>
      </c>
      <c r="I155" s="13">
        <f t="shared" ref="I155" si="1353">N155+S155+X155+AC155+AH155+AM155+AR155+AW155+BB155</f>
        <v>0</v>
      </c>
      <c r="J155" s="13">
        <f t="shared" ref="J155" si="1354">M155</f>
        <v>0</v>
      </c>
      <c r="K155" s="29">
        <v>0</v>
      </c>
      <c r="L155" s="29">
        <v>0</v>
      </c>
      <c r="M155" s="13">
        <v>0</v>
      </c>
      <c r="N155" s="29">
        <v>0</v>
      </c>
      <c r="O155" s="13">
        <f t="shared" ref="O155" si="1355">R155</f>
        <v>628.29999999999995</v>
      </c>
      <c r="P155" s="29">
        <v>0</v>
      </c>
      <c r="Q155" s="29">
        <v>0</v>
      </c>
      <c r="R155" s="36">
        <f>145+483.3</f>
        <v>628.29999999999995</v>
      </c>
      <c r="S155" s="29">
        <v>0</v>
      </c>
      <c r="T155" s="13">
        <f t="shared" ref="T155" si="1356">W155</f>
        <v>0</v>
      </c>
      <c r="U155" s="29">
        <v>0</v>
      </c>
      <c r="V155" s="29">
        <v>0</v>
      </c>
      <c r="W155" s="29">
        <v>0</v>
      </c>
      <c r="X155" s="29">
        <v>0</v>
      </c>
      <c r="Y155" s="13">
        <f t="shared" ref="Y155" si="1357">AB155</f>
        <v>0</v>
      </c>
      <c r="Z155" s="29">
        <v>0</v>
      </c>
      <c r="AA155" s="29">
        <v>0</v>
      </c>
      <c r="AB155" s="29">
        <v>0</v>
      </c>
      <c r="AC155" s="29">
        <v>0</v>
      </c>
      <c r="AD155" s="13">
        <f t="shared" ref="AD155" si="1358">AG155</f>
        <v>0</v>
      </c>
      <c r="AE155" s="29">
        <v>0</v>
      </c>
      <c r="AF155" s="29">
        <v>0</v>
      </c>
      <c r="AG155" s="29">
        <v>0</v>
      </c>
      <c r="AH155" s="29">
        <v>0</v>
      </c>
      <c r="AI155" s="13">
        <f t="shared" ref="AI155" si="1359">AL155</f>
        <v>0</v>
      </c>
      <c r="AJ155" s="29">
        <v>0</v>
      </c>
      <c r="AK155" s="29">
        <v>0</v>
      </c>
      <c r="AL155" s="29">
        <v>0</v>
      </c>
      <c r="AM155" s="29">
        <v>0</v>
      </c>
      <c r="AN155" s="13">
        <f t="shared" ref="AN155" si="1360">AQ155</f>
        <v>0</v>
      </c>
      <c r="AO155" s="29">
        <v>0</v>
      </c>
      <c r="AP155" s="29">
        <v>0</v>
      </c>
      <c r="AQ155" s="29">
        <v>0</v>
      </c>
      <c r="AR155" s="29">
        <v>0</v>
      </c>
      <c r="AS155" s="13">
        <f t="shared" ref="AS155" si="1361">AV155</f>
        <v>0</v>
      </c>
      <c r="AT155" s="29">
        <v>0</v>
      </c>
      <c r="AU155" s="29">
        <v>0</v>
      </c>
      <c r="AV155" s="29">
        <v>0</v>
      </c>
      <c r="AW155" s="29">
        <v>0</v>
      </c>
      <c r="AX155" s="13">
        <f t="shared" ref="AX155" si="1362">BA155</f>
        <v>0</v>
      </c>
      <c r="AY155" s="29">
        <v>0</v>
      </c>
      <c r="AZ155" s="29">
        <v>0</v>
      </c>
      <c r="BA155" s="29">
        <v>0</v>
      </c>
      <c r="BB155" s="29">
        <v>0</v>
      </c>
      <c r="BC155" s="13">
        <f t="shared" ref="BC155" si="1363">BF155</f>
        <v>0</v>
      </c>
      <c r="BD155" s="29">
        <v>0</v>
      </c>
      <c r="BE155" s="29">
        <v>0</v>
      </c>
      <c r="BF155" s="29">
        <v>0</v>
      </c>
      <c r="BG155" s="29">
        <v>0</v>
      </c>
      <c r="BH155" s="13">
        <f t="shared" ref="BH155" si="1364">BK155</f>
        <v>0</v>
      </c>
      <c r="BI155" s="29">
        <v>0</v>
      </c>
      <c r="BJ155" s="29">
        <v>0</v>
      </c>
      <c r="BK155" s="29">
        <v>0</v>
      </c>
      <c r="BL155" s="29">
        <v>0</v>
      </c>
    </row>
    <row r="156" spans="1:64" ht="43.5" customHeight="1" x14ac:dyDescent="0.25">
      <c r="A156" s="10" t="s">
        <v>60</v>
      </c>
      <c r="B156" s="87" t="s">
        <v>66</v>
      </c>
      <c r="C156" s="87"/>
      <c r="D156" s="87"/>
      <c r="E156" s="8">
        <f>SUM(E157:E161)</f>
        <v>8745.6</v>
      </c>
      <c r="F156" s="8">
        <f t="shared" ref="F156:BL156" si="1365">SUM(F157:F161)</f>
        <v>0</v>
      </c>
      <c r="G156" s="8">
        <f t="shared" si="1365"/>
        <v>0</v>
      </c>
      <c r="H156" s="8">
        <f t="shared" si="1365"/>
        <v>8745.6</v>
      </c>
      <c r="I156" s="8">
        <f t="shared" si="1365"/>
        <v>0</v>
      </c>
      <c r="J156" s="8">
        <f t="shared" si="1365"/>
        <v>2841.5</v>
      </c>
      <c r="K156" s="8">
        <f t="shared" si="1365"/>
        <v>0</v>
      </c>
      <c r="L156" s="8">
        <f t="shared" si="1365"/>
        <v>0</v>
      </c>
      <c r="M156" s="8">
        <f t="shared" si="1365"/>
        <v>2841.5</v>
      </c>
      <c r="N156" s="8">
        <f t="shared" si="1365"/>
        <v>0</v>
      </c>
      <c r="O156" s="8">
        <f t="shared" si="1365"/>
        <v>0</v>
      </c>
      <c r="P156" s="8">
        <f t="shared" si="1365"/>
        <v>0</v>
      </c>
      <c r="Q156" s="8">
        <f t="shared" si="1365"/>
        <v>0</v>
      </c>
      <c r="R156" s="8">
        <f t="shared" si="1365"/>
        <v>0</v>
      </c>
      <c r="S156" s="8">
        <f t="shared" si="1365"/>
        <v>0</v>
      </c>
      <c r="T156" s="8">
        <f t="shared" si="1365"/>
        <v>4541.3</v>
      </c>
      <c r="U156" s="8">
        <f t="shared" si="1365"/>
        <v>0</v>
      </c>
      <c r="V156" s="8">
        <f t="shared" si="1365"/>
        <v>0</v>
      </c>
      <c r="W156" s="8">
        <f t="shared" si="1365"/>
        <v>4541.3</v>
      </c>
      <c r="X156" s="8">
        <f t="shared" si="1365"/>
        <v>0</v>
      </c>
      <c r="Y156" s="8">
        <f t="shared" si="1365"/>
        <v>1362.8</v>
      </c>
      <c r="Z156" s="8">
        <f t="shared" si="1365"/>
        <v>0</v>
      </c>
      <c r="AA156" s="8">
        <f t="shared" si="1365"/>
        <v>0</v>
      </c>
      <c r="AB156" s="8">
        <f t="shared" si="1365"/>
        <v>1362.8</v>
      </c>
      <c r="AC156" s="8">
        <f t="shared" si="1365"/>
        <v>0</v>
      </c>
      <c r="AD156" s="8">
        <f t="shared" si="1365"/>
        <v>0</v>
      </c>
      <c r="AE156" s="8">
        <f t="shared" si="1365"/>
        <v>0</v>
      </c>
      <c r="AF156" s="8">
        <f t="shared" si="1365"/>
        <v>0</v>
      </c>
      <c r="AG156" s="8">
        <f t="shared" si="1365"/>
        <v>0</v>
      </c>
      <c r="AH156" s="8">
        <f t="shared" si="1365"/>
        <v>0</v>
      </c>
      <c r="AI156" s="8">
        <f t="shared" si="1365"/>
        <v>0</v>
      </c>
      <c r="AJ156" s="8">
        <f t="shared" si="1365"/>
        <v>0</v>
      </c>
      <c r="AK156" s="8">
        <f t="shared" si="1365"/>
        <v>0</v>
      </c>
      <c r="AL156" s="8">
        <f t="shared" si="1365"/>
        <v>0</v>
      </c>
      <c r="AM156" s="8">
        <f t="shared" si="1365"/>
        <v>0</v>
      </c>
      <c r="AN156" s="8">
        <f t="shared" si="1365"/>
        <v>0</v>
      </c>
      <c r="AO156" s="8">
        <f t="shared" si="1365"/>
        <v>0</v>
      </c>
      <c r="AP156" s="8">
        <f t="shared" si="1365"/>
        <v>0</v>
      </c>
      <c r="AQ156" s="8">
        <f t="shared" si="1365"/>
        <v>0</v>
      </c>
      <c r="AR156" s="8">
        <f t="shared" si="1365"/>
        <v>0</v>
      </c>
      <c r="AS156" s="8">
        <f t="shared" si="1365"/>
        <v>0</v>
      </c>
      <c r="AT156" s="8">
        <f t="shared" si="1365"/>
        <v>0</v>
      </c>
      <c r="AU156" s="8">
        <f t="shared" si="1365"/>
        <v>0</v>
      </c>
      <c r="AV156" s="8">
        <f t="shared" si="1365"/>
        <v>0</v>
      </c>
      <c r="AW156" s="8">
        <f t="shared" si="1365"/>
        <v>0</v>
      </c>
      <c r="AX156" s="8">
        <f t="shared" si="1365"/>
        <v>0</v>
      </c>
      <c r="AY156" s="8">
        <f t="shared" si="1365"/>
        <v>0</v>
      </c>
      <c r="AZ156" s="8">
        <f t="shared" si="1365"/>
        <v>0</v>
      </c>
      <c r="BA156" s="8">
        <f t="shared" si="1365"/>
        <v>0</v>
      </c>
      <c r="BB156" s="8">
        <f t="shared" si="1365"/>
        <v>0</v>
      </c>
      <c r="BC156" s="8">
        <f t="shared" si="1365"/>
        <v>0</v>
      </c>
      <c r="BD156" s="8">
        <f t="shared" si="1365"/>
        <v>0</v>
      </c>
      <c r="BE156" s="8">
        <f t="shared" si="1365"/>
        <v>0</v>
      </c>
      <c r="BF156" s="8">
        <f t="shared" si="1365"/>
        <v>0</v>
      </c>
      <c r="BG156" s="8">
        <f t="shared" si="1365"/>
        <v>0</v>
      </c>
      <c r="BH156" s="8">
        <f t="shared" si="1365"/>
        <v>0</v>
      </c>
      <c r="BI156" s="8">
        <f t="shared" si="1365"/>
        <v>0</v>
      </c>
      <c r="BJ156" s="8">
        <f t="shared" si="1365"/>
        <v>0</v>
      </c>
      <c r="BK156" s="8">
        <f t="shared" si="1365"/>
        <v>0</v>
      </c>
      <c r="BL156" s="8">
        <f t="shared" si="1365"/>
        <v>0</v>
      </c>
    </row>
    <row r="157" spans="1:64" ht="94.5" x14ac:dyDescent="0.25">
      <c r="A157" s="10" t="s">
        <v>61</v>
      </c>
      <c r="B157" s="20" t="s">
        <v>67</v>
      </c>
      <c r="C157" s="11" t="s">
        <v>24</v>
      </c>
      <c r="D157" s="11" t="s">
        <v>56</v>
      </c>
      <c r="E157" s="13">
        <f t="shared" ref="E157:F159" si="1366">J157+O157+T157+Y157+AD157+AI157+AN157+AS157+AX157</f>
        <v>2217.1</v>
      </c>
      <c r="F157" s="13">
        <f t="shared" si="1366"/>
        <v>0</v>
      </c>
      <c r="G157" s="13">
        <f t="shared" ref="G157" si="1367">L157+Q157+V157+AA157+AF157+AK157+AP157+AU157+AZ157</f>
        <v>0</v>
      </c>
      <c r="H157" s="13">
        <f t="shared" ref="H157" si="1368">M157+R157+W157+AB157+AG157+AL157+AQ157+AV157+BA157</f>
        <v>2217.1</v>
      </c>
      <c r="I157" s="13">
        <f t="shared" si="326"/>
        <v>0</v>
      </c>
      <c r="J157" s="13">
        <f>M157</f>
        <v>2217.1</v>
      </c>
      <c r="K157" s="29">
        <v>0</v>
      </c>
      <c r="L157" s="29">
        <v>0</v>
      </c>
      <c r="M157" s="13">
        <v>2217.1</v>
      </c>
      <c r="N157" s="29">
        <v>0</v>
      </c>
      <c r="O157" s="13">
        <f>R157</f>
        <v>0</v>
      </c>
      <c r="P157" s="29">
        <v>0</v>
      </c>
      <c r="Q157" s="29">
        <v>0</v>
      </c>
      <c r="R157" s="29">
        <v>0</v>
      </c>
      <c r="S157" s="29">
        <v>0</v>
      </c>
      <c r="T157" s="13">
        <f t="shared" ref="T157" si="1369">W157</f>
        <v>0</v>
      </c>
      <c r="U157" s="29">
        <v>0</v>
      </c>
      <c r="V157" s="29">
        <v>0</v>
      </c>
      <c r="W157" s="29">
        <v>0</v>
      </c>
      <c r="X157" s="29">
        <v>0</v>
      </c>
      <c r="Y157" s="13">
        <f t="shared" ref="Y157" si="1370">AB157</f>
        <v>0</v>
      </c>
      <c r="Z157" s="29">
        <v>0</v>
      </c>
      <c r="AA157" s="29">
        <v>0</v>
      </c>
      <c r="AB157" s="29">
        <v>0</v>
      </c>
      <c r="AC157" s="29">
        <v>0</v>
      </c>
      <c r="AD157" s="13">
        <f t="shared" ref="AD157" si="1371">AG157</f>
        <v>0</v>
      </c>
      <c r="AE157" s="29">
        <v>0</v>
      </c>
      <c r="AF157" s="29">
        <v>0</v>
      </c>
      <c r="AG157" s="29">
        <v>0</v>
      </c>
      <c r="AH157" s="29">
        <v>0</v>
      </c>
      <c r="AI157" s="13">
        <f t="shared" ref="AI157" si="1372">AL157</f>
        <v>0</v>
      </c>
      <c r="AJ157" s="29">
        <v>0</v>
      </c>
      <c r="AK157" s="29">
        <v>0</v>
      </c>
      <c r="AL157" s="29">
        <v>0</v>
      </c>
      <c r="AM157" s="29">
        <v>0</v>
      </c>
      <c r="AN157" s="13">
        <f t="shared" ref="AN157" si="1373">AQ157</f>
        <v>0</v>
      </c>
      <c r="AO157" s="29">
        <v>0</v>
      </c>
      <c r="AP157" s="29">
        <v>0</v>
      </c>
      <c r="AQ157" s="29">
        <v>0</v>
      </c>
      <c r="AR157" s="29">
        <v>0</v>
      </c>
      <c r="AS157" s="13">
        <f t="shared" ref="AS157" si="1374">AV157</f>
        <v>0</v>
      </c>
      <c r="AT157" s="29">
        <v>0</v>
      </c>
      <c r="AU157" s="29">
        <v>0</v>
      </c>
      <c r="AV157" s="29">
        <v>0</v>
      </c>
      <c r="AW157" s="29">
        <v>0</v>
      </c>
      <c r="AX157" s="13">
        <f t="shared" ref="AX157" si="1375">BA157</f>
        <v>0</v>
      </c>
      <c r="AY157" s="29">
        <v>0</v>
      </c>
      <c r="AZ157" s="29">
        <v>0</v>
      </c>
      <c r="BA157" s="29">
        <v>0</v>
      </c>
      <c r="BB157" s="29">
        <v>0</v>
      </c>
      <c r="BC157" s="13">
        <f t="shared" ref="BC157" si="1376">BF157</f>
        <v>0</v>
      </c>
      <c r="BD157" s="29">
        <v>0</v>
      </c>
      <c r="BE157" s="29">
        <v>0</v>
      </c>
      <c r="BF157" s="29">
        <v>0</v>
      </c>
      <c r="BG157" s="29">
        <v>0</v>
      </c>
      <c r="BH157" s="13">
        <f t="shared" ref="BH157" si="1377">BK157</f>
        <v>0</v>
      </c>
      <c r="BI157" s="29">
        <v>0</v>
      </c>
      <c r="BJ157" s="29">
        <v>0</v>
      </c>
      <c r="BK157" s="29">
        <v>0</v>
      </c>
      <c r="BL157" s="29">
        <v>0</v>
      </c>
    </row>
    <row r="158" spans="1:64" ht="63" x14ac:dyDescent="0.25">
      <c r="A158" s="10" t="s">
        <v>109</v>
      </c>
      <c r="B158" s="20" t="s">
        <v>110</v>
      </c>
      <c r="C158" s="11" t="s">
        <v>24</v>
      </c>
      <c r="D158" s="11" t="s">
        <v>56</v>
      </c>
      <c r="E158" s="13">
        <f t="shared" si="1366"/>
        <v>624.4</v>
      </c>
      <c r="F158" s="13">
        <f t="shared" si="1366"/>
        <v>0</v>
      </c>
      <c r="G158" s="13">
        <f t="shared" ref="G158" si="1378">L158+Q158+V158+AA158+AF158+AK158+AP158+AU158+AZ158</f>
        <v>0</v>
      </c>
      <c r="H158" s="13">
        <f t="shared" ref="H158" si="1379">M158+R158+W158+AB158+AG158+AL158+AQ158+AV158+BA158</f>
        <v>624.4</v>
      </c>
      <c r="I158" s="13">
        <f t="shared" ref="I158" si="1380">N158+S158+X158+AC158+AH158+AM158+AR158+AW158+BB158</f>
        <v>0</v>
      </c>
      <c r="J158" s="13">
        <f>M158</f>
        <v>624.4</v>
      </c>
      <c r="K158" s="29">
        <v>0</v>
      </c>
      <c r="L158" s="29">
        <v>0</v>
      </c>
      <c r="M158" s="13">
        <f>923.3-298.9</f>
        <v>624.4</v>
      </c>
      <c r="N158" s="29">
        <v>0</v>
      </c>
      <c r="O158" s="13">
        <f>R158</f>
        <v>0</v>
      </c>
      <c r="P158" s="29">
        <v>0</v>
      </c>
      <c r="Q158" s="29">
        <v>0</v>
      </c>
      <c r="R158" s="29">
        <v>0</v>
      </c>
      <c r="S158" s="29">
        <v>0</v>
      </c>
      <c r="T158" s="13">
        <f t="shared" ref="T158" si="1381">W158</f>
        <v>0</v>
      </c>
      <c r="U158" s="29">
        <v>0</v>
      </c>
      <c r="V158" s="29">
        <v>0</v>
      </c>
      <c r="W158" s="29">
        <v>0</v>
      </c>
      <c r="X158" s="29">
        <v>0</v>
      </c>
      <c r="Y158" s="13">
        <f t="shared" ref="Y158" si="1382">AB158</f>
        <v>0</v>
      </c>
      <c r="Z158" s="29">
        <v>0</v>
      </c>
      <c r="AA158" s="29">
        <v>0</v>
      </c>
      <c r="AB158" s="29">
        <v>0</v>
      </c>
      <c r="AC158" s="29">
        <v>0</v>
      </c>
      <c r="AD158" s="13">
        <f t="shared" ref="AD158" si="1383">AG158</f>
        <v>0</v>
      </c>
      <c r="AE158" s="29">
        <v>0</v>
      </c>
      <c r="AF158" s="29">
        <v>0</v>
      </c>
      <c r="AG158" s="29">
        <v>0</v>
      </c>
      <c r="AH158" s="29">
        <v>0</v>
      </c>
      <c r="AI158" s="13">
        <f t="shared" ref="AI158" si="1384">AL158</f>
        <v>0</v>
      </c>
      <c r="AJ158" s="29">
        <v>0</v>
      </c>
      <c r="AK158" s="29">
        <v>0</v>
      </c>
      <c r="AL158" s="29">
        <v>0</v>
      </c>
      <c r="AM158" s="29">
        <v>0</v>
      </c>
      <c r="AN158" s="13">
        <f t="shared" ref="AN158" si="1385">AQ158</f>
        <v>0</v>
      </c>
      <c r="AO158" s="29">
        <v>0</v>
      </c>
      <c r="AP158" s="29">
        <v>0</v>
      </c>
      <c r="AQ158" s="29">
        <v>0</v>
      </c>
      <c r="AR158" s="29">
        <v>0</v>
      </c>
      <c r="AS158" s="13">
        <f t="shared" ref="AS158" si="1386">AV158</f>
        <v>0</v>
      </c>
      <c r="AT158" s="29">
        <v>0</v>
      </c>
      <c r="AU158" s="29">
        <v>0</v>
      </c>
      <c r="AV158" s="29">
        <v>0</v>
      </c>
      <c r="AW158" s="29">
        <v>0</v>
      </c>
      <c r="AX158" s="13">
        <f t="shared" ref="AX158" si="1387">BA158</f>
        <v>0</v>
      </c>
      <c r="AY158" s="29">
        <v>0</v>
      </c>
      <c r="AZ158" s="29">
        <v>0</v>
      </c>
      <c r="BA158" s="29">
        <v>0</v>
      </c>
      <c r="BB158" s="29">
        <v>0</v>
      </c>
      <c r="BC158" s="13">
        <f t="shared" ref="BC158" si="1388">BF158</f>
        <v>0</v>
      </c>
      <c r="BD158" s="29">
        <v>0</v>
      </c>
      <c r="BE158" s="29">
        <v>0</v>
      </c>
      <c r="BF158" s="29">
        <v>0</v>
      </c>
      <c r="BG158" s="29">
        <v>0</v>
      </c>
      <c r="BH158" s="13">
        <f t="shared" ref="BH158" si="1389">BK158</f>
        <v>0</v>
      </c>
      <c r="BI158" s="29">
        <v>0</v>
      </c>
      <c r="BJ158" s="29">
        <v>0</v>
      </c>
      <c r="BK158" s="29">
        <v>0</v>
      </c>
      <c r="BL158" s="29">
        <v>0</v>
      </c>
    </row>
    <row r="159" spans="1:64" ht="110.25" x14ac:dyDescent="0.25">
      <c r="A159" s="10" t="s">
        <v>314</v>
      </c>
      <c r="B159" s="20" t="s">
        <v>322</v>
      </c>
      <c r="C159" s="11" t="s">
        <v>24</v>
      </c>
      <c r="D159" s="11" t="s">
        <v>25</v>
      </c>
      <c r="E159" s="13">
        <f t="shared" si="1366"/>
        <v>40</v>
      </c>
      <c r="F159" s="13">
        <f t="shared" si="1366"/>
        <v>0</v>
      </c>
      <c r="G159" s="13">
        <f t="shared" ref="G159" si="1390">L159+Q159+V159+AA159+AF159+AK159+AP159+AU159+AZ159</f>
        <v>0</v>
      </c>
      <c r="H159" s="13">
        <f t="shared" ref="H159" si="1391">M159+R159+W159+AB159+AG159+AL159+AQ159+AV159+BA159</f>
        <v>40</v>
      </c>
      <c r="I159" s="13">
        <f t="shared" ref="I159" si="1392">N159+S159+X159+AC159+AH159+AM159+AR159+AW159+BB159</f>
        <v>0</v>
      </c>
      <c r="J159" s="13">
        <f>M159</f>
        <v>0</v>
      </c>
      <c r="K159" s="29">
        <v>0</v>
      </c>
      <c r="L159" s="29">
        <v>0</v>
      </c>
      <c r="M159" s="13">
        <v>0</v>
      </c>
      <c r="N159" s="29">
        <v>0</v>
      </c>
      <c r="O159" s="13">
        <f>R159</f>
        <v>0</v>
      </c>
      <c r="P159" s="29">
        <v>0</v>
      </c>
      <c r="Q159" s="29">
        <v>0</v>
      </c>
      <c r="R159" s="29">
        <v>0</v>
      </c>
      <c r="S159" s="29">
        <v>0</v>
      </c>
      <c r="T159" s="13">
        <f t="shared" ref="T159" si="1393">W159</f>
        <v>40</v>
      </c>
      <c r="U159" s="29">
        <v>0</v>
      </c>
      <c r="V159" s="29">
        <v>0</v>
      </c>
      <c r="W159" s="36">
        <v>40</v>
      </c>
      <c r="X159" s="29">
        <v>0</v>
      </c>
      <c r="Y159" s="13">
        <f t="shared" ref="Y159" si="1394">AB159</f>
        <v>0</v>
      </c>
      <c r="Z159" s="29">
        <v>0</v>
      </c>
      <c r="AA159" s="29">
        <v>0</v>
      </c>
      <c r="AB159" s="29">
        <v>0</v>
      </c>
      <c r="AC159" s="29">
        <v>0</v>
      </c>
      <c r="AD159" s="13">
        <f t="shared" ref="AD159" si="1395">AG159</f>
        <v>0</v>
      </c>
      <c r="AE159" s="29">
        <v>0</v>
      </c>
      <c r="AF159" s="29">
        <v>0</v>
      </c>
      <c r="AG159" s="29">
        <v>0</v>
      </c>
      <c r="AH159" s="29">
        <v>0</v>
      </c>
      <c r="AI159" s="13">
        <f t="shared" ref="AI159" si="1396">AL159</f>
        <v>0</v>
      </c>
      <c r="AJ159" s="29">
        <v>0</v>
      </c>
      <c r="AK159" s="29">
        <v>0</v>
      </c>
      <c r="AL159" s="29">
        <v>0</v>
      </c>
      <c r="AM159" s="29">
        <v>0</v>
      </c>
      <c r="AN159" s="13">
        <f t="shared" ref="AN159" si="1397">AQ159</f>
        <v>0</v>
      </c>
      <c r="AO159" s="29">
        <v>0</v>
      </c>
      <c r="AP159" s="29">
        <v>0</v>
      </c>
      <c r="AQ159" s="29">
        <v>0</v>
      </c>
      <c r="AR159" s="29">
        <v>0</v>
      </c>
      <c r="AS159" s="13">
        <f t="shared" ref="AS159" si="1398">AV159</f>
        <v>0</v>
      </c>
      <c r="AT159" s="29">
        <v>0</v>
      </c>
      <c r="AU159" s="29">
        <v>0</v>
      </c>
      <c r="AV159" s="29">
        <v>0</v>
      </c>
      <c r="AW159" s="29">
        <v>0</v>
      </c>
      <c r="AX159" s="13">
        <f t="shared" ref="AX159" si="1399">BA159</f>
        <v>0</v>
      </c>
      <c r="AY159" s="29">
        <v>0</v>
      </c>
      <c r="AZ159" s="29">
        <v>0</v>
      </c>
      <c r="BA159" s="29">
        <v>0</v>
      </c>
      <c r="BB159" s="29">
        <v>0</v>
      </c>
      <c r="BC159" s="13">
        <f t="shared" ref="BC159" si="1400">BF159</f>
        <v>0</v>
      </c>
      <c r="BD159" s="29">
        <v>0</v>
      </c>
      <c r="BE159" s="29">
        <v>0</v>
      </c>
      <c r="BF159" s="29">
        <v>0</v>
      </c>
      <c r="BG159" s="29">
        <v>0</v>
      </c>
      <c r="BH159" s="13">
        <f t="shared" ref="BH159" si="1401">BK159</f>
        <v>0</v>
      </c>
      <c r="BI159" s="29">
        <v>0</v>
      </c>
      <c r="BJ159" s="29">
        <v>0</v>
      </c>
      <c r="BK159" s="29">
        <v>0</v>
      </c>
      <c r="BL159" s="29">
        <v>0</v>
      </c>
    </row>
    <row r="160" spans="1:64" ht="78.75" x14ac:dyDescent="0.25">
      <c r="A160" s="10" t="s">
        <v>324</v>
      </c>
      <c r="B160" s="20" t="s">
        <v>325</v>
      </c>
      <c r="C160" s="11" t="s">
        <v>24</v>
      </c>
      <c r="D160" s="11" t="s">
        <v>25</v>
      </c>
      <c r="E160" s="13">
        <f t="shared" ref="E160" si="1402">J160+O160+T160+Y160+AD160+AI160+AN160+AS160+AX160</f>
        <v>4501.3</v>
      </c>
      <c r="F160" s="13">
        <f t="shared" ref="F160" si="1403">K160+P160+U160+Z160+AE160+AJ160+AO160+AT160+AY160</f>
        <v>0</v>
      </c>
      <c r="G160" s="13">
        <f t="shared" ref="G160" si="1404">L160+Q160+V160+AA160+AF160+AK160+AP160+AU160+AZ160</f>
        <v>0</v>
      </c>
      <c r="H160" s="13">
        <f t="shared" ref="H160" si="1405">M160+R160+W160+AB160+AG160+AL160+AQ160+AV160+BA160</f>
        <v>4501.3</v>
      </c>
      <c r="I160" s="13">
        <f t="shared" ref="I160" si="1406">N160+S160+X160+AC160+AH160+AM160+AR160+AW160+BB160</f>
        <v>0</v>
      </c>
      <c r="J160" s="13">
        <f>M160</f>
        <v>0</v>
      </c>
      <c r="K160" s="29">
        <v>0</v>
      </c>
      <c r="L160" s="29">
        <v>0</v>
      </c>
      <c r="M160" s="13">
        <v>0</v>
      </c>
      <c r="N160" s="29">
        <v>0</v>
      </c>
      <c r="O160" s="13">
        <f>R160</f>
        <v>0</v>
      </c>
      <c r="P160" s="29">
        <v>0</v>
      </c>
      <c r="Q160" s="29">
        <v>0</v>
      </c>
      <c r="R160" s="29">
        <v>0</v>
      </c>
      <c r="S160" s="29">
        <v>0</v>
      </c>
      <c r="T160" s="13">
        <f t="shared" ref="T160" si="1407">W160</f>
        <v>4501.3</v>
      </c>
      <c r="U160" s="29">
        <v>0</v>
      </c>
      <c r="V160" s="29">
        <v>0</v>
      </c>
      <c r="W160" s="36">
        <v>4501.3</v>
      </c>
      <c r="X160" s="29">
        <v>0</v>
      </c>
      <c r="Y160" s="13">
        <f t="shared" ref="Y160:Y161" si="1408">AB160</f>
        <v>0</v>
      </c>
      <c r="Z160" s="29">
        <v>0</v>
      </c>
      <c r="AA160" s="29">
        <v>0</v>
      </c>
      <c r="AB160" s="29">
        <v>0</v>
      </c>
      <c r="AC160" s="29">
        <v>0</v>
      </c>
      <c r="AD160" s="13">
        <f t="shared" ref="AD160" si="1409">AG160</f>
        <v>0</v>
      </c>
      <c r="AE160" s="29">
        <v>0</v>
      </c>
      <c r="AF160" s="29">
        <v>0</v>
      </c>
      <c r="AG160" s="29">
        <v>0</v>
      </c>
      <c r="AH160" s="29">
        <v>0</v>
      </c>
      <c r="AI160" s="13">
        <f t="shared" ref="AI160" si="1410">AL160</f>
        <v>0</v>
      </c>
      <c r="AJ160" s="29">
        <v>0</v>
      </c>
      <c r="AK160" s="29">
        <v>0</v>
      </c>
      <c r="AL160" s="29">
        <v>0</v>
      </c>
      <c r="AM160" s="29">
        <v>0</v>
      </c>
      <c r="AN160" s="13">
        <f t="shared" ref="AN160" si="1411">AQ160</f>
        <v>0</v>
      </c>
      <c r="AO160" s="29">
        <v>0</v>
      </c>
      <c r="AP160" s="29">
        <v>0</v>
      </c>
      <c r="AQ160" s="29">
        <v>0</v>
      </c>
      <c r="AR160" s="29">
        <v>0</v>
      </c>
      <c r="AS160" s="13">
        <f t="shared" ref="AS160" si="1412">AV160</f>
        <v>0</v>
      </c>
      <c r="AT160" s="29">
        <v>0</v>
      </c>
      <c r="AU160" s="29">
        <v>0</v>
      </c>
      <c r="AV160" s="29">
        <v>0</v>
      </c>
      <c r="AW160" s="29">
        <v>0</v>
      </c>
      <c r="AX160" s="13">
        <f t="shared" ref="AX160" si="1413">BA160</f>
        <v>0</v>
      </c>
      <c r="AY160" s="29">
        <v>0</v>
      </c>
      <c r="AZ160" s="29">
        <v>0</v>
      </c>
      <c r="BA160" s="29">
        <v>0</v>
      </c>
      <c r="BB160" s="29">
        <v>0</v>
      </c>
      <c r="BC160" s="13">
        <f t="shared" ref="BC160" si="1414">BF160</f>
        <v>0</v>
      </c>
      <c r="BD160" s="29">
        <v>0</v>
      </c>
      <c r="BE160" s="29">
        <v>0</v>
      </c>
      <c r="BF160" s="29">
        <v>0</v>
      </c>
      <c r="BG160" s="29">
        <v>0</v>
      </c>
      <c r="BH160" s="13">
        <f t="shared" ref="BH160" si="1415">BK160</f>
        <v>0</v>
      </c>
      <c r="BI160" s="29">
        <v>0</v>
      </c>
      <c r="BJ160" s="29">
        <v>0</v>
      </c>
      <c r="BK160" s="29">
        <v>0</v>
      </c>
      <c r="BL160" s="29">
        <v>0</v>
      </c>
    </row>
    <row r="161" spans="1:64" ht="78.75" x14ac:dyDescent="0.25">
      <c r="A161" s="10" t="s">
        <v>420</v>
      </c>
      <c r="B161" s="20" t="s">
        <v>419</v>
      </c>
      <c r="C161" s="11" t="s">
        <v>24</v>
      </c>
      <c r="D161" s="11" t="s">
        <v>25</v>
      </c>
      <c r="E161" s="13">
        <f>Y161</f>
        <v>1362.8</v>
      </c>
      <c r="F161" s="13">
        <f t="shared" ref="F161" si="1416">K161+P161+U161+Z161+AE161+AJ161+AO161+AT161+AY161</f>
        <v>0</v>
      </c>
      <c r="G161" s="13">
        <f t="shared" ref="G161" si="1417">L161+Q161+V161+AA161+AF161+AK161+AP161+AU161+AZ161</f>
        <v>0</v>
      </c>
      <c r="H161" s="13">
        <f>AB161</f>
        <v>1362.8</v>
      </c>
      <c r="I161" s="13">
        <f t="shared" ref="I161" si="1418">N161+S161+X161+AC161+AH161+AM161+AR161+AW161+BB161</f>
        <v>0</v>
      </c>
      <c r="J161" s="13">
        <f>M161</f>
        <v>0</v>
      </c>
      <c r="K161" s="29">
        <v>0</v>
      </c>
      <c r="L161" s="29">
        <v>0</v>
      </c>
      <c r="M161" s="13">
        <v>0</v>
      </c>
      <c r="N161" s="29">
        <v>0</v>
      </c>
      <c r="O161" s="13">
        <f>R161</f>
        <v>0</v>
      </c>
      <c r="P161" s="29">
        <v>0</v>
      </c>
      <c r="Q161" s="29">
        <v>0</v>
      </c>
      <c r="R161" s="29">
        <v>0</v>
      </c>
      <c r="S161" s="29">
        <v>0</v>
      </c>
      <c r="T161" s="13" t="str">
        <f t="shared" ref="T161" si="1419">W161</f>
        <v>-</v>
      </c>
      <c r="U161" s="29">
        <v>0</v>
      </c>
      <c r="V161" s="29">
        <v>0</v>
      </c>
      <c r="W161" s="36" t="s">
        <v>347</v>
      </c>
      <c r="X161" s="29">
        <v>0</v>
      </c>
      <c r="Y161" s="13">
        <f t="shared" si="1408"/>
        <v>1362.8</v>
      </c>
      <c r="Z161" s="29"/>
      <c r="AA161" s="29"/>
      <c r="AB161" s="29">
        <v>1362.8</v>
      </c>
      <c r="AC161" s="29"/>
      <c r="AD161" s="13"/>
      <c r="AE161" s="29"/>
      <c r="AF161" s="29"/>
      <c r="AG161" s="29"/>
      <c r="AH161" s="29"/>
      <c r="AI161" s="13"/>
      <c r="AJ161" s="29"/>
      <c r="AK161" s="29"/>
      <c r="AL161" s="29"/>
      <c r="AM161" s="29"/>
      <c r="AN161" s="13"/>
      <c r="AO161" s="29"/>
      <c r="AP161" s="29"/>
      <c r="AQ161" s="29"/>
      <c r="AR161" s="29"/>
      <c r="AS161" s="13"/>
      <c r="AT161" s="29"/>
      <c r="AU161" s="29"/>
      <c r="AV161" s="29"/>
      <c r="AW161" s="29"/>
      <c r="AX161" s="13"/>
      <c r="AY161" s="29"/>
      <c r="AZ161" s="29"/>
      <c r="BA161" s="29"/>
      <c r="BB161" s="29"/>
      <c r="BC161" s="13"/>
      <c r="BD161" s="29"/>
      <c r="BE161" s="29"/>
      <c r="BF161" s="29"/>
      <c r="BG161" s="29"/>
      <c r="BH161" s="13"/>
      <c r="BI161" s="29"/>
      <c r="BJ161" s="29"/>
      <c r="BK161" s="29"/>
      <c r="BL161" s="29"/>
    </row>
    <row r="162" spans="1:64" ht="43.5" customHeight="1" x14ac:dyDescent="0.25">
      <c r="A162" s="10" t="s">
        <v>63</v>
      </c>
      <c r="B162" s="87" t="s">
        <v>65</v>
      </c>
      <c r="C162" s="87"/>
      <c r="D162" s="87"/>
      <c r="E162" s="8">
        <f t="shared" ref="E162:AJ162" si="1420">SUM(E163:E171)</f>
        <v>4713</v>
      </c>
      <c r="F162" s="8">
        <f t="shared" si="1420"/>
        <v>0</v>
      </c>
      <c r="G162" s="8">
        <f t="shared" si="1420"/>
        <v>0</v>
      </c>
      <c r="H162" s="8">
        <f t="shared" si="1420"/>
        <v>4713</v>
      </c>
      <c r="I162" s="8">
        <f t="shared" si="1420"/>
        <v>0</v>
      </c>
      <c r="J162" s="8">
        <f t="shared" si="1420"/>
        <v>575.29999999999995</v>
      </c>
      <c r="K162" s="8">
        <f t="shared" si="1420"/>
        <v>0</v>
      </c>
      <c r="L162" s="8">
        <f t="shared" si="1420"/>
        <v>0</v>
      </c>
      <c r="M162" s="8">
        <f t="shared" si="1420"/>
        <v>575.29999999999995</v>
      </c>
      <c r="N162" s="8">
        <f t="shared" si="1420"/>
        <v>0</v>
      </c>
      <c r="O162" s="8">
        <f t="shared" si="1420"/>
        <v>880.09999999999991</v>
      </c>
      <c r="P162" s="8">
        <f t="shared" si="1420"/>
        <v>0</v>
      </c>
      <c r="Q162" s="8">
        <f t="shared" si="1420"/>
        <v>0</v>
      </c>
      <c r="R162" s="8">
        <f t="shared" si="1420"/>
        <v>880.09999999999991</v>
      </c>
      <c r="S162" s="8">
        <f t="shared" si="1420"/>
        <v>0</v>
      </c>
      <c r="T162" s="8">
        <f t="shared" si="1420"/>
        <v>3257.6</v>
      </c>
      <c r="U162" s="8">
        <f t="shared" si="1420"/>
        <v>0</v>
      </c>
      <c r="V162" s="8">
        <f t="shared" si="1420"/>
        <v>0</v>
      </c>
      <c r="W162" s="8">
        <f t="shared" si="1420"/>
        <v>3257.6</v>
      </c>
      <c r="X162" s="8">
        <f t="shared" si="1420"/>
        <v>0</v>
      </c>
      <c r="Y162" s="8">
        <f t="shared" si="1420"/>
        <v>0</v>
      </c>
      <c r="Z162" s="8">
        <f t="shared" si="1420"/>
        <v>0</v>
      </c>
      <c r="AA162" s="8">
        <f t="shared" si="1420"/>
        <v>0</v>
      </c>
      <c r="AB162" s="8">
        <f t="shared" si="1420"/>
        <v>0</v>
      </c>
      <c r="AC162" s="8">
        <f t="shared" si="1420"/>
        <v>0</v>
      </c>
      <c r="AD162" s="8">
        <f t="shared" si="1420"/>
        <v>0</v>
      </c>
      <c r="AE162" s="8">
        <f t="shared" si="1420"/>
        <v>0</v>
      </c>
      <c r="AF162" s="8">
        <f t="shared" si="1420"/>
        <v>0</v>
      </c>
      <c r="AG162" s="8">
        <f t="shared" si="1420"/>
        <v>0</v>
      </c>
      <c r="AH162" s="8">
        <f t="shared" si="1420"/>
        <v>0</v>
      </c>
      <c r="AI162" s="8">
        <f t="shared" si="1420"/>
        <v>0</v>
      </c>
      <c r="AJ162" s="8">
        <f t="shared" si="1420"/>
        <v>0</v>
      </c>
      <c r="AK162" s="8">
        <f t="shared" ref="AK162:BL162" si="1421">SUM(AK163:AK171)</f>
        <v>0</v>
      </c>
      <c r="AL162" s="8">
        <f t="shared" si="1421"/>
        <v>0</v>
      </c>
      <c r="AM162" s="8">
        <f t="shared" si="1421"/>
        <v>0</v>
      </c>
      <c r="AN162" s="8">
        <f t="shared" si="1421"/>
        <v>0</v>
      </c>
      <c r="AO162" s="8">
        <f t="shared" si="1421"/>
        <v>0</v>
      </c>
      <c r="AP162" s="8">
        <f t="shared" si="1421"/>
        <v>0</v>
      </c>
      <c r="AQ162" s="8">
        <f t="shared" si="1421"/>
        <v>0</v>
      </c>
      <c r="AR162" s="8">
        <f t="shared" si="1421"/>
        <v>0</v>
      </c>
      <c r="AS162" s="8">
        <f t="shared" si="1421"/>
        <v>0</v>
      </c>
      <c r="AT162" s="8">
        <f t="shared" si="1421"/>
        <v>0</v>
      </c>
      <c r="AU162" s="8">
        <f t="shared" si="1421"/>
        <v>0</v>
      </c>
      <c r="AV162" s="8">
        <f t="shared" si="1421"/>
        <v>0</v>
      </c>
      <c r="AW162" s="8">
        <f t="shared" si="1421"/>
        <v>0</v>
      </c>
      <c r="AX162" s="8">
        <f t="shared" si="1421"/>
        <v>0</v>
      </c>
      <c r="AY162" s="8">
        <f t="shared" si="1421"/>
        <v>0</v>
      </c>
      <c r="AZ162" s="8">
        <f t="shared" si="1421"/>
        <v>0</v>
      </c>
      <c r="BA162" s="8">
        <f t="shared" si="1421"/>
        <v>0</v>
      </c>
      <c r="BB162" s="8">
        <f t="shared" si="1421"/>
        <v>0</v>
      </c>
      <c r="BC162" s="8">
        <f t="shared" si="1421"/>
        <v>0</v>
      </c>
      <c r="BD162" s="8">
        <f t="shared" si="1421"/>
        <v>0</v>
      </c>
      <c r="BE162" s="8">
        <f t="shared" si="1421"/>
        <v>0</v>
      </c>
      <c r="BF162" s="8">
        <f t="shared" si="1421"/>
        <v>0</v>
      </c>
      <c r="BG162" s="8">
        <f t="shared" si="1421"/>
        <v>0</v>
      </c>
      <c r="BH162" s="8">
        <f t="shared" si="1421"/>
        <v>0</v>
      </c>
      <c r="BI162" s="8">
        <f t="shared" si="1421"/>
        <v>0</v>
      </c>
      <c r="BJ162" s="8">
        <f t="shared" si="1421"/>
        <v>0</v>
      </c>
      <c r="BK162" s="8">
        <f t="shared" si="1421"/>
        <v>0</v>
      </c>
      <c r="BL162" s="8">
        <f t="shared" si="1421"/>
        <v>0</v>
      </c>
    </row>
    <row r="163" spans="1:64" ht="47.25" x14ac:dyDescent="0.25">
      <c r="A163" s="10" t="s">
        <v>64</v>
      </c>
      <c r="B163" s="20" t="s">
        <v>62</v>
      </c>
      <c r="C163" s="11" t="s">
        <v>24</v>
      </c>
      <c r="D163" s="11" t="s">
        <v>56</v>
      </c>
      <c r="E163" s="13">
        <f t="shared" ref="E163:F165" si="1422">J163+O163+T163+Y163+AD163+AI163+AN163+AS163+AX163</f>
        <v>575.29999999999995</v>
      </c>
      <c r="F163" s="13">
        <f t="shared" si="1422"/>
        <v>0</v>
      </c>
      <c r="G163" s="13">
        <f t="shared" ref="G163" si="1423">L163+Q163+V163+AA163+AF163+AK163+AP163+AU163+AZ163</f>
        <v>0</v>
      </c>
      <c r="H163" s="13">
        <f t="shared" ref="H163" si="1424">M163+R163+W163+AB163+AG163+AL163+AQ163+AV163+BA163</f>
        <v>575.29999999999995</v>
      </c>
      <c r="I163" s="13">
        <f t="shared" si="326"/>
        <v>0</v>
      </c>
      <c r="J163" s="13">
        <f t="shared" ref="J163:J167" si="1425">M163</f>
        <v>575.29999999999995</v>
      </c>
      <c r="K163" s="29">
        <v>0</v>
      </c>
      <c r="L163" s="29">
        <v>0</v>
      </c>
      <c r="M163" s="13">
        <f>695.3-120</f>
        <v>575.29999999999995</v>
      </c>
      <c r="N163" s="29">
        <v>0</v>
      </c>
      <c r="O163" s="13">
        <f t="shared" ref="O163:O167" si="1426">R163</f>
        <v>0</v>
      </c>
      <c r="P163" s="29">
        <v>0</v>
      </c>
      <c r="Q163" s="29">
        <v>0</v>
      </c>
      <c r="R163" s="29">
        <v>0</v>
      </c>
      <c r="S163" s="29">
        <v>0</v>
      </c>
      <c r="T163" s="13">
        <f t="shared" ref="T163" si="1427">W163</f>
        <v>0</v>
      </c>
      <c r="U163" s="29">
        <v>0</v>
      </c>
      <c r="V163" s="29">
        <v>0</v>
      </c>
      <c r="W163" s="29">
        <v>0</v>
      </c>
      <c r="X163" s="29">
        <v>0</v>
      </c>
      <c r="Y163" s="13">
        <f t="shared" ref="Y163" si="1428">AB163</f>
        <v>0</v>
      </c>
      <c r="Z163" s="29">
        <v>0</v>
      </c>
      <c r="AA163" s="29">
        <v>0</v>
      </c>
      <c r="AB163" s="29">
        <v>0</v>
      </c>
      <c r="AC163" s="29">
        <v>0</v>
      </c>
      <c r="AD163" s="13">
        <f t="shared" ref="AD163" si="1429">AG163</f>
        <v>0</v>
      </c>
      <c r="AE163" s="29">
        <v>0</v>
      </c>
      <c r="AF163" s="29">
        <v>0</v>
      </c>
      <c r="AG163" s="29">
        <v>0</v>
      </c>
      <c r="AH163" s="29">
        <v>0</v>
      </c>
      <c r="AI163" s="13">
        <f t="shared" ref="AI163" si="1430">AL163</f>
        <v>0</v>
      </c>
      <c r="AJ163" s="29">
        <v>0</v>
      </c>
      <c r="AK163" s="29">
        <v>0</v>
      </c>
      <c r="AL163" s="29">
        <v>0</v>
      </c>
      <c r="AM163" s="29">
        <v>0</v>
      </c>
      <c r="AN163" s="13">
        <f t="shared" ref="AN163" si="1431">AQ163</f>
        <v>0</v>
      </c>
      <c r="AO163" s="29">
        <v>0</v>
      </c>
      <c r="AP163" s="29">
        <v>0</v>
      </c>
      <c r="AQ163" s="29">
        <v>0</v>
      </c>
      <c r="AR163" s="29">
        <v>0</v>
      </c>
      <c r="AS163" s="13">
        <f t="shared" ref="AS163" si="1432">AV163</f>
        <v>0</v>
      </c>
      <c r="AT163" s="29">
        <v>0</v>
      </c>
      <c r="AU163" s="29">
        <v>0</v>
      </c>
      <c r="AV163" s="29">
        <v>0</v>
      </c>
      <c r="AW163" s="29">
        <v>0</v>
      </c>
      <c r="AX163" s="13">
        <f t="shared" ref="AX163" si="1433">BA163</f>
        <v>0</v>
      </c>
      <c r="AY163" s="29">
        <v>0</v>
      </c>
      <c r="AZ163" s="29">
        <v>0</v>
      </c>
      <c r="BA163" s="29">
        <v>0</v>
      </c>
      <c r="BB163" s="29">
        <v>0</v>
      </c>
      <c r="BC163" s="13">
        <f t="shared" ref="BC163" si="1434">BF163</f>
        <v>0</v>
      </c>
      <c r="BD163" s="29">
        <v>0</v>
      </c>
      <c r="BE163" s="29">
        <v>0</v>
      </c>
      <c r="BF163" s="29">
        <v>0</v>
      </c>
      <c r="BG163" s="29">
        <v>0</v>
      </c>
      <c r="BH163" s="13">
        <f t="shared" ref="BH163" si="1435">BK163</f>
        <v>0</v>
      </c>
      <c r="BI163" s="29">
        <v>0</v>
      </c>
      <c r="BJ163" s="29">
        <v>0</v>
      </c>
      <c r="BK163" s="29">
        <v>0</v>
      </c>
      <c r="BL163" s="29">
        <v>0</v>
      </c>
    </row>
    <row r="164" spans="1:64" ht="47.25" x14ac:dyDescent="0.25">
      <c r="A164" s="10" t="s">
        <v>208</v>
      </c>
      <c r="B164" s="20" t="s">
        <v>209</v>
      </c>
      <c r="C164" s="11" t="s">
        <v>24</v>
      </c>
      <c r="D164" s="11" t="s">
        <v>56</v>
      </c>
      <c r="E164" s="13">
        <f t="shared" si="1422"/>
        <v>254.8</v>
      </c>
      <c r="F164" s="13">
        <f t="shared" si="1422"/>
        <v>0</v>
      </c>
      <c r="G164" s="13">
        <f t="shared" ref="G164" si="1436">L164+Q164+V164+AA164+AF164+AK164+AP164+AU164+AZ164</f>
        <v>0</v>
      </c>
      <c r="H164" s="13">
        <f t="shared" ref="H164" si="1437">M164+R164+W164+AB164+AG164+AL164+AQ164+AV164+BA164</f>
        <v>254.8</v>
      </c>
      <c r="I164" s="13">
        <f t="shared" ref="I164" si="1438">N164+S164+X164+AC164+AH164+AM164+AR164+AW164+BB164</f>
        <v>0</v>
      </c>
      <c r="J164" s="13">
        <f t="shared" si="1425"/>
        <v>0</v>
      </c>
      <c r="K164" s="29">
        <v>0</v>
      </c>
      <c r="L164" s="29">
        <v>0</v>
      </c>
      <c r="M164" s="13">
        <v>0</v>
      </c>
      <c r="N164" s="29">
        <v>0</v>
      </c>
      <c r="O164" s="13">
        <f t="shared" si="1426"/>
        <v>254.8</v>
      </c>
      <c r="P164" s="29">
        <v>0</v>
      </c>
      <c r="Q164" s="29">
        <v>0</v>
      </c>
      <c r="R164" s="36">
        <v>254.8</v>
      </c>
      <c r="S164" s="29">
        <v>0</v>
      </c>
      <c r="T164" s="13">
        <f t="shared" ref="T164" si="1439">W164</f>
        <v>0</v>
      </c>
      <c r="U164" s="29">
        <v>0</v>
      </c>
      <c r="V164" s="29">
        <v>0</v>
      </c>
      <c r="W164" s="29">
        <v>0</v>
      </c>
      <c r="X164" s="29">
        <v>0</v>
      </c>
      <c r="Y164" s="13">
        <f t="shared" ref="Y164" si="1440">AB164</f>
        <v>0</v>
      </c>
      <c r="Z164" s="29">
        <v>0</v>
      </c>
      <c r="AA164" s="29">
        <v>0</v>
      </c>
      <c r="AB164" s="29">
        <v>0</v>
      </c>
      <c r="AC164" s="29">
        <v>0</v>
      </c>
      <c r="AD164" s="13">
        <f t="shared" ref="AD164" si="1441">AG164</f>
        <v>0</v>
      </c>
      <c r="AE164" s="29">
        <v>0</v>
      </c>
      <c r="AF164" s="29">
        <v>0</v>
      </c>
      <c r="AG164" s="29">
        <v>0</v>
      </c>
      <c r="AH164" s="29">
        <v>0</v>
      </c>
      <c r="AI164" s="13">
        <f t="shared" ref="AI164" si="1442">AL164</f>
        <v>0</v>
      </c>
      <c r="AJ164" s="29">
        <v>0</v>
      </c>
      <c r="AK164" s="29">
        <v>0</v>
      </c>
      <c r="AL164" s="29">
        <v>0</v>
      </c>
      <c r="AM164" s="29">
        <v>0</v>
      </c>
      <c r="AN164" s="13">
        <f t="shared" ref="AN164" si="1443">AQ164</f>
        <v>0</v>
      </c>
      <c r="AO164" s="29">
        <v>0</v>
      </c>
      <c r="AP164" s="29">
        <v>0</v>
      </c>
      <c r="AQ164" s="29">
        <v>0</v>
      </c>
      <c r="AR164" s="29">
        <v>0</v>
      </c>
      <c r="AS164" s="13">
        <f t="shared" ref="AS164" si="1444">AV164</f>
        <v>0</v>
      </c>
      <c r="AT164" s="29">
        <v>0</v>
      </c>
      <c r="AU164" s="29">
        <v>0</v>
      </c>
      <c r="AV164" s="29">
        <v>0</v>
      </c>
      <c r="AW164" s="29">
        <v>0</v>
      </c>
      <c r="AX164" s="13">
        <f t="shared" ref="AX164" si="1445">BA164</f>
        <v>0</v>
      </c>
      <c r="AY164" s="29">
        <v>0</v>
      </c>
      <c r="AZ164" s="29">
        <v>0</v>
      </c>
      <c r="BA164" s="29">
        <v>0</v>
      </c>
      <c r="BB164" s="29">
        <v>0</v>
      </c>
      <c r="BC164" s="13">
        <f t="shared" ref="BC164" si="1446">BF164</f>
        <v>0</v>
      </c>
      <c r="BD164" s="29">
        <v>0</v>
      </c>
      <c r="BE164" s="29">
        <v>0</v>
      </c>
      <c r="BF164" s="29">
        <v>0</v>
      </c>
      <c r="BG164" s="29">
        <v>0</v>
      </c>
      <c r="BH164" s="13">
        <f t="shared" ref="BH164" si="1447">BK164</f>
        <v>0</v>
      </c>
      <c r="BI164" s="29">
        <v>0</v>
      </c>
      <c r="BJ164" s="29">
        <v>0</v>
      </c>
      <c r="BK164" s="29">
        <v>0</v>
      </c>
      <c r="BL164" s="29">
        <v>0</v>
      </c>
    </row>
    <row r="165" spans="1:64" ht="63" x14ac:dyDescent="0.25">
      <c r="A165" s="10" t="s">
        <v>211</v>
      </c>
      <c r="B165" s="42" t="s">
        <v>212</v>
      </c>
      <c r="C165" s="11" t="s">
        <v>24</v>
      </c>
      <c r="D165" s="11" t="s">
        <v>56</v>
      </c>
      <c r="E165" s="13">
        <f t="shared" si="1422"/>
        <v>216.6</v>
      </c>
      <c r="F165" s="13">
        <f t="shared" si="1422"/>
        <v>0</v>
      </c>
      <c r="G165" s="13">
        <f t="shared" ref="G165" si="1448">L165+Q165+V165+AA165+AF165+AK165+AP165+AU165+AZ165</f>
        <v>0</v>
      </c>
      <c r="H165" s="13">
        <f t="shared" ref="H165" si="1449">M165+R165+W165+AB165+AG165+AL165+AQ165+AV165+BA165</f>
        <v>216.6</v>
      </c>
      <c r="I165" s="13">
        <f t="shared" ref="I165" si="1450">N165+S165+X165+AC165+AH165+AM165+AR165+AW165+BB165</f>
        <v>0</v>
      </c>
      <c r="J165" s="13">
        <f t="shared" si="1425"/>
        <v>0</v>
      </c>
      <c r="K165" s="29">
        <v>0</v>
      </c>
      <c r="L165" s="29">
        <v>0</v>
      </c>
      <c r="M165" s="13">
        <v>0</v>
      </c>
      <c r="N165" s="29">
        <v>0</v>
      </c>
      <c r="O165" s="13">
        <f t="shared" si="1426"/>
        <v>216.6</v>
      </c>
      <c r="P165" s="29">
        <v>0</v>
      </c>
      <c r="Q165" s="29">
        <v>0</v>
      </c>
      <c r="R165" s="36">
        <v>216.6</v>
      </c>
      <c r="S165" s="29">
        <v>0</v>
      </c>
      <c r="T165" s="13">
        <f t="shared" ref="T165" si="1451">W165</f>
        <v>0</v>
      </c>
      <c r="U165" s="29">
        <v>0</v>
      </c>
      <c r="V165" s="29">
        <v>0</v>
      </c>
      <c r="W165" s="29">
        <v>0</v>
      </c>
      <c r="X165" s="29">
        <v>0</v>
      </c>
      <c r="Y165" s="13">
        <f t="shared" ref="Y165" si="1452">AB165</f>
        <v>0</v>
      </c>
      <c r="Z165" s="29">
        <v>0</v>
      </c>
      <c r="AA165" s="29">
        <v>0</v>
      </c>
      <c r="AB165" s="29">
        <v>0</v>
      </c>
      <c r="AC165" s="29">
        <v>0</v>
      </c>
      <c r="AD165" s="13">
        <f t="shared" ref="AD165" si="1453">AG165</f>
        <v>0</v>
      </c>
      <c r="AE165" s="29">
        <v>0</v>
      </c>
      <c r="AF165" s="29">
        <v>0</v>
      </c>
      <c r="AG165" s="29">
        <v>0</v>
      </c>
      <c r="AH165" s="29">
        <v>0</v>
      </c>
      <c r="AI165" s="13">
        <f t="shared" ref="AI165" si="1454">AL165</f>
        <v>0</v>
      </c>
      <c r="AJ165" s="29">
        <v>0</v>
      </c>
      <c r="AK165" s="29">
        <v>0</v>
      </c>
      <c r="AL165" s="29">
        <v>0</v>
      </c>
      <c r="AM165" s="29">
        <v>0</v>
      </c>
      <c r="AN165" s="13">
        <f t="shared" ref="AN165" si="1455">AQ165</f>
        <v>0</v>
      </c>
      <c r="AO165" s="29">
        <v>0</v>
      </c>
      <c r="AP165" s="29">
        <v>0</v>
      </c>
      <c r="AQ165" s="29">
        <v>0</v>
      </c>
      <c r="AR165" s="29">
        <v>0</v>
      </c>
      <c r="AS165" s="13">
        <f t="shared" ref="AS165" si="1456">AV165</f>
        <v>0</v>
      </c>
      <c r="AT165" s="29">
        <v>0</v>
      </c>
      <c r="AU165" s="29">
        <v>0</v>
      </c>
      <c r="AV165" s="29">
        <v>0</v>
      </c>
      <c r="AW165" s="29">
        <v>0</v>
      </c>
      <c r="AX165" s="13">
        <f t="shared" ref="AX165" si="1457">BA165</f>
        <v>0</v>
      </c>
      <c r="AY165" s="29">
        <v>0</v>
      </c>
      <c r="AZ165" s="29">
        <v>0</v>
      </c>
      <c r="BA165" s="29">
        <v>0</v>
      </c>
      <c r="BB165" s="29">
        <v>0</v>
      </c>
      <c r="BC165" s="13">
        <f t="shared" ref="BC165" si="1458">BF165</f>
        <v>0</v>
      </c>
      <c r="BD165" s="29">
        <v>0</v>
      </c>
      <c r="BE165" s="29">
        <v>0</v>
      </c>
      <c r="BF165" s="29">
        <v>0</v>
      </c>
      <c r="BG165" s="29">
        <v>0</v>
      </c>
      <c r="BH165" s="13">
        <f t="shared" ref="BH165" si="1459">BK165</f>
        <v>0</v>
      </c>
      <c r="BI165" s="29">
        <v>0</v>
      </c>
      <c r="BJ165" s="29">
        <v>0</v>
      </c>
      <c r="BK165" s="29">
        <v>0</v>
      </c>
      <c r="BL165" s="29">
        <v>0</v>
      </c>
    </row>
    <row r="166" spans="1:64" ht="63" x14ac:dyDescent="0.25">
      <c r="A166" s="10" t="s">
        <v>222</v>
      </c>
      <c r="B166" s="45" t="s">
        <v>224</v>
      </c>
      <c r="C166" s="41" t="s">
        <v>24</v>
      </c>
      <c r="D166" s="11" t="s">
        <v>56</v>
      </c>
      <c r="E166" s="13">
        <f t="shared" ref="E166:E167" si="1460">J166+O166+T166+Y166+AD166+AI166+AN166+AS166+AX166</f>
        <v>156.9</v>
      </c>
      <c r="F166" s="13">
        <f t="shared" ref="F166:F167" si="1461">K166+P166+U166+Z166+AE166+AJ166+AO166+AT166+AY166</f>
        <v>0</v>
      </c>
      <c r="G166" s="13">
        <f t="shared" ref="G166:G167" si="1462">L166+Q166+V166+AA166+AF166+AK166+AP166+AU166+AZ166</f>
        <v>0</v>
      </c>
      <c r="H166" s="13">
        <f t="shared" ref="H166:H167" si="1463">M166+R166+W166+AB166+AG166+AL166+AQ166+AV166+BA166</f>
        <v>156.9</v>
      </c>
      <c r="I166" s="13">
        <f t="shared" ref="I166:I167" si="1464">N166+S166+X166+AC166+AH166+AM166+AR166+AW166+BB166</f>
        <v>0</v>
      </c>
      <c r="J166" s="13">
        <f t="shared" si="1425"/>
        <v>0</v>
      </c>
      <c r="K166" s="29">
        <v>0</v>
      </c>
      <c r="L166" s="29">
        <v>0</v>
      </c>
      <c r="M166" s="13">
        <v>0</v>
      </c>
      <c r="N166" s="29">
        <v>0</v>
      </c>
      <c r="O166" s="13">
        <f t="shared" si="1426"/>
        <v>156.9</v>
      </c>
      <c r="P166" s="29">
        <v>0</v>
      </c>
      <c r="Q166" s="29">
        <v>0</v>
      </c>
      <c r="R166" s="36">
        <v>156.9</v>
      </c>
      <c r="S166" s="29">
        <v>0</v>
      </c>
      <c r="T166" s="13">
        <f t="shared" ref="T166:T167" si="1465">W166</f>
        <v>0</v>
      </c>
      <c r="U166" s="29">
        <v>0</v>
      </c>
      <c r="V166" s="29">
        <v>0</v>
      </c>
      <c r="W166" s="29">
        <v>0</v>
      </c>
      <c r="X166" s="29">
        <v>0</v>
      </c>
      <c r="Y166" s="13">
        <f t="shared" ref="Y166:Y167" si="1466">AB166</f>
        <v>0</v>
      </c>
      <c r="Z166" s="29">
        <v>0</v>
      </c>
      <c r="AA166" s="29">
        <v>0</v>
      </c>
      <c r="AB166" s="29">
        <v>0</v>
      </c>
      <c r="AC166" s="29">
        <v>0</v>
      </c>
      <c r="AD166" s="13">
        <f t="shared" ref="AD166:AD167" si="1467">AG166</f>
        <v>0</v>
      </c>
      <c r="AE166" s="29">
        <v>0</v>
      </c>
      <c r="AF166" s="29">
        <v>0</v>
      </c>
      <c r="AG166" s="29">
        <v>0</v>
      </c>
      <c r="AH166" s="29">
        <v>0</v>
      </c>
      <c r="AI166" s="13">
        <f t="shared" ref="AI166:AI167" si="1468">AL166</f>
        <v>0</v>
      </c>
      <c r="AJ166" s="29">
        <v>0</v>
      </c>
      <c r="AK166" s="29">
        <v>0</v>
      </c>
      <c r="AL166" s="29">
        <v>0</v>
      </c>
      <c r="AM166" s="29">
        <v>0</v>
      </c>
      <c r="AN166" s="13">
        <f t="shared" ref="AN166:AN167" si="1469">AQ166</f>
        <v>0</v>
      </c>
      <c r="AO166" s="29">
        <v>0</v>
      </c>
      <c r="AP166" s="29">
        <v>0</v>
      </c>
      <c r="AQ166" s="29">
        <v>0</v>
      </c>
      <c r="AR166" s="29">
        <v>0</v>
      </c>
      <c r="AS166" s="13">
        <f t="shared" ref="AS166:AS167" si="1470">AV166</f>
        <v>0</v>
      </c>
      <c r="AT166" s="29">
        <v>0</v>
      </c>
      <c r="AU166" s="29">
        <v>0</v>
      </c>
      <c r="AV166" s="29">
        <v>0</v>
      </c>
      <c r="AW166" s="29">
        <v>0</v>
      </c>
      <c r="AX166" s="13">
        <f t="shared" ref="AX166:AX167" si="1471">BA166</f>
        <v>0</v>
      </c>
      <c r="AY166" s="29">
        <v>0</v>
      </c>
      <c r="AZ166" s="29">
        <v>0</v>
      </c>
      <c r="BA166" s="29">
        <v>0</v>
      </c>
      <c r="BB166" s="29">
        <v>0</v>
      </c>
      <c r="BC166" s="13">
        <f t="shared" ref="BC166:BC167" si="1472">BF166</f>
        <v>0</v>
      </c>
      <c r="BD166" s="29">
        <v>0</v>
      </c>
      <c r="BE166" s="29">
        <v>0</v>
      </c>
      <c r="BF166" s="29">
        <v>0</v>
      </c>
      <c r="BG166" s="29">
        <v>0</v>
      </c>
      <c r="BH166" s="13">
        <f t="shared" ref="BH166:BH167" si="1473">BK166</f>
        <v>0</v>
      </c>
      <c r="BI166" s="29">
        <v>0</v>
      </c>
      <c r="BJ166" s="29">
        <v>0</v>
      </c>
      <c r="BK166" s="29">
        <v>0</v>
      </c>
      <c r="BL166" s="29">
        <v>0</v>
      </c>
    </row>
    <row r="167" spans="1:64" ht="63" x14ac:dyDescent="0.25">
      <c r="A167" s="10" t="s">
        <v>223</v>
      </c>
      <c r="B167" s="45" t="s">
        <v>225</v>
      </c>
      <c r="C167" s="41" t="s">
        <v>24</v>
      </c>
      <c r="D167" s="11" t="s">
        <v>56</v>
      </c>
      <c r="E167" s="13">
        <f t="shared" si="1460"/>
        <v>251.8</v>
      </c>
      <c r="F167" s="13">
        <f t="shared" si="1461"/>
        <v>0</v>
      </c>
      <c r="G167" s="13">
        <f t="shared" si="1462"/>
        <v>0</v>
      </c>
      <c r="H167" s="13">
        <f t="shared" si="1463"/>
        <v>251.8</v>
      </c>
      <c r="I167" s="13">
        <f t="shared" si="1464"/>
        <v>0</v>
      </c>
      <c r="J167" s="13">
        <f t="shared" si="1425"/>
        <v>0</v>
      </c>
      <c r="K167" s="29">
        <v>0</v>
      </c>
      <c r="L167" s="29">
        <v>0</v>
      </c>
      <c r="M167" s="13">
        <v>0</v>
      </c>
      <c r="N167" s="29">
        <v>0</v>
      </c>
      <c r="O167" s="13">
        <f t="shared" si="1426"/>
        <v>251.8</v>
      </c>
      <c r="P167" s="29">
        <v>0</v>
      </c>
      <c r="Q167" s="29">
        <v>0</v>
      </c>
      <c r="R167" s="36">
        <v>251.8</v>
      </c>
      <c r="S167" s="29">
        <v>0</v>
      </c>
      <c r="T167" s="13">
        <f t="shared" si="1465"/>
        <v>0</v>
      </c>
      <c r="U167" s="29">
        <v>0</v>
      </c>
      <c r="V167" s="29">
        <v>0</v>
      </c>
      <c r="W167" s="29">
        <v>0</v>
      </c>
      <c r="X167" s="29">
        <v>0</v>
      </c>
      <c r="Y167" s="13">
        <f t="shared" si="1466"/>
        <v>0</v>
      </c>
      <c r="Z167" s="29">
        <v>0</v>
      </c>
      <c r="AA167" s="29">
        <v>0</v>
      </c>
      <c r="AB167" s="29">
        <v>0</v>
      </c>
      <c r="AC167" s="29">
        <v>0</v>
      </c>
      <c r="AD167" s="13">
        <f t="shared" si="1467"/>
        <v>0</v>
      </c>
      <c r="AE167" s="29">
        <v>0</v>
      </c>
      <c r="AF167" s="29">
        <v>0</v>
      </c>
      <c r="AG167" s="29">
        <v>0</v>
      </c>
      <c r="AH167" s="29">
        <v>0</v>
      </c>
      <c r="AI167" s="13">
        <f t="shared" si="1468"/>
        <v>0</v>
      </c>
      <c r="AJ167" s="29">
        <v>0</v>
      </c>
      <c r="AK167" s="29">
        <v>0</v>
      </c>
      <c r="AL167" s="29">
        <v>0</v>
      </c>
      <c r="AM167" s="29">
        <v>0</v>
      </c>
      <c r="AN167" s="13">
        <f t="shared" si="1469"/>
        <v>0</v>
      </c>
      <c r="AO167" s="29">
        <v>0</v>
      </c>
      <c r="AP167" s="29">
        <v>0</v>
      </c>
      <c r="AQ167" s="29">
        <v>0</v>
      </c>
      <c r="AR167" s="29">
        <v>0</v>
      </c>
      <c r="AS167" s="13">
        <f t="shared" si="1470"/>
        <v>0</v>
      </c>
      <c r="AT167" s="29">
        <v>0</v>
      </c>
      <c r="AU167" s="29">
        <v>0</v>
      </c>
      <c r="AV167" s="29">
        <v>0</v>
      </c>
      <c r="AW167" s="29">
        <v>0</v>
      </c>
      <c r="AX167" s="13">
        <f t="shared" si="1471"/>
        <v>0</v>
      </c>
      <c r="AY167" s="29">
        <v>0</v>
      </c>
      <c r="AZ167" s="29">
        <v>0</v>
      </c>
      <c r="BA167" s="29">
        <v>0</v>
      </c>
      <c r="BB167" s="29">
        <v>0</v>
      </c>
      <c r="BC167" s="13">
        <f t="shared" si="1472"/>
        <v>0</v>
      </c>
      <c r="BD167" s="29">
        <v>0</v>
      </c>
      <c r="BE167" s="29">
        <v>0</v>
      </c>
      <c r="BF167" s="29">
        <v>0</v>
      </c>
      <c r="BG167" s="29">
        <v>0</v>
      </c>
      <c r="BH167" s="13">
        <f t="shared" si="1473"/>
        <v>0</v>
      </c>
      <c r="BI167" s="29">
        <v>0</v>
      </c>
      <c r="BJ167" s="29">
        <v>0</v>
      </c>
      <c r="BK167" s="29">
        <v>0</v>
      </c>
      <c r="BL167" s="29">
        <v>0</v>
      </c>
    </row>
    <row r="168" spans="1:64" ht="78.75" x14ac:dyDescent="0.25">
      <c r="A168" s="10" t="s">
        <v>240</v>
      </c>
      <c r="B168" s="45" t="s">
        <v>275</v>
      </c>
      <c r="C168" s="41" t="s">
        <v>24</v>
      </c>
      <c r="D168" s="11" t="s">
        <v>56</v>
      </c>
      <c r="E168" s="13">
        <f t="shared" ref="E168:E171" si="1474">J168+O168+T168+Y168+AD168+AI168+AN168+AS168+AX168</f>
        <v>275.7</v>
      </c>
      <c r="F168" s="13">
        <f t="shared" ref="F168:F171" si="1475">K168+P168+U168+Z168+AE168+AJ168+AO168+AT168+AY168</f>
        <v>0</v>
      </c>
      <c r="G168" s="13">
        <f t="shared" ref="G168:G171" si="1476">L168+Q168+V168+AA168+AF168+AK168+AP168+AU168+AZ168</f>
        <v>0</v>
      </c>
      <c r="H168" s="13">
        <f t="shared" ref="H168:H171" si="1477">M168+R168+W168+AB168+AG168+AL168+AQ168+AV168+BA168</f>
        <v>275.7</v>
      </c>
      <c r="I168" s="13">
        <f t="shared" ref="I168:I171" si="1478">N168+S168+X168+AC168+AH168+AM168+AR168+AW168+BB168</f>
        <v>0</v>
      </c>
      <c r="J168" s="13">
        <f t="shared" ref="J168:J171" si="1479">M168</f>
        <v>0</v>
      </c>
      <c r="K168" s="29">
        <v>0</v>
      </c>
      <c r="L168" s="29">
        <v>0</v>
      </c>
      <c r="M168" s="13">
        <v>0</v>
      </c>
      <c r="N168" s="29">
        <v>0</v>
      </c>
      <c r="O168" s="13">
        <f t="shared" ref="O168:O171" si="1480">R168</f>
        <v>0</v>
      </c>
      <c r="P168" s="29">
        <v>0</v>
      </c>
      <c r="Q168" s="29">
        <v>0</v>
      </c>
      <c r="R168" s="36">
        <v>0</v>
      </c>
      <c r="S168" s="29">
        <v>0</v>
      </c>
      <c r="T168" s="13">
        <f t="shared" ref="T168:T171" si="1481">W168</f>
        <v>275.7</v>
      </c>
      <c r="U168" s="29">
        <v>0</v>
      </c>
      <c r="V168" s="29">
        <v>0</v>
      </c>
      <c r="W168" s="36">
        <v>275.7</v>
      </c>
      <c r="X168" s="29">
        <v>0</v>
      </c>
      <c r="Y168" s="13">
        <f t="shared" ref="Y168:Y171" si="1482">AB168</f>
        <v>0</v>
      </c>
      <c r="Z168" s="29">
        <v>0</v>
      </c>
      <c r="AA168" s="29">
        <v>0</v>
      </c>
      <c r="AB168" s="29">
        <v>0</v>
      </c>
      <c r="AC168" s="29">
        <v>0</v>
      </c>
      <c r="AD168" s="13">
        <f t="shared" ref="AD168:AD171" si="1483">AG168</f>
        <v>0</v>
      </c>
      <c r="AE168" s="29">
        <v>0</v>
      </c>
      <c r="AF168" s="29">
        <v>0</v>
      </c>
      <c r="AG168" s="29">
        <v>0</v>
      </c>
      <c r="AH168" s="29">
        <v>0</v>
      </c>
      <c r="AI168" s="13">
        <f t="shared" ref="AI168:AI171" si="1484">AL168</f>
        <v>0</v>
      </c>
      <c r="AJ168" s="29">
        <v>0</v>
      </c>
      <c r="AK168" s="29">
        <v>0</v>
      </c>
      <c r="AL168" s="29">
        <v>0</v>
      </c>
      <c r="AM168" s="29">
        <v>0</v>
      </c>
      <c r="AN168" s="13">
        <f t="shared" ref="AN168:AN171" si="1485">AQ168</f>
        <v>0</v>
      </c>
      <c r="AO168" s="29">
        <v>0</v>
      </c>
      <c r="AP168" s="29">
        <v>0</v>
      </c>
      <c r="AQ168" s="29">
        <v>0</v>
      </c>
      <c r="AR168" s="29">
        <v>0</v>
      </c>
      <c r="AS168" s="13">
        <f t="shared" ref="AS168:AS171" si="1486">AV168</f>
        <v>0</v>
      </c>
      <c r="AT168" s="29">
        <v>0</v>
      </c>
      <c r="AU168" s="29">
        <v>0</v>
      </c>
      <c r="AV168" s="29">
        <v>0</v>
      </c>
      <c r="AW168" s="29">
        <v>0</v>
      </c>
      <c r="AX168" s="13">
        <f t="shared" ref="AX168:AX171" si="1487">BA168</f>
        <v>0</v>
      </c>
      <c r="AY168" s="29">
        <v>0</v>
      </c>
      <c r="AZ168" s="29">
        <v>0</v>
      </c>
      <c r="BA168" s="29">
        <v>0</v>
      </c>
      <c r="BB168" s="29">
        <v>0</v>
      </c>
      <c r="BC168" s="13">
        <f t="shared" ref="BC168:BC171" si="1488">BF168</f>
        <v>0</v>
      </c>
      <c r="BD168" s="29">
        <v>0</v>
      </c>
      <c r="BE168" s="29">
        <v>0</v>
      </c>
      <c r="BF168" s="29">
        <v>0</v>
      </c>
      <c r="BG168" s="29">
        <v>0</v>
      </c>
      <c r="BH168" s="13">
        <f t="shared" ref="BH168:BH171" si="1489">BK168</f>
        <v>0</v>
      </c>
      <c r="BI168" s="29">
        <v>0</v>
      </c>
      <c r="BJ168" s="29">
        <v>0</v>
      </c>
      <c r="BK168" s="29">
        <v>0</v>
      </c>
      <c r="BL168" s="29">
        <v>0</v>
      </c>
    </row>
    <row r="169" spans="1:64" ht="63" x14ac:dyDescent="0.25">
      <c r="A169" s="10" t="s">
        <v>261</v>
      </c>
      <c r="B169" s="45" t="s">
        <v>276</v>
      </c>
      <c r="C169" s="41" t="s">
        <v>24</v>
      </c>
      <c r="D169" s="11" t="s">
        <v>56</v>
      </c>
      <c r="E169" s="13">
        <f t="shared" si="1474"/>
        <v>128.19999999999999</v>
      </c>
      <c r="F169" s="13">
        <f t="shared" si="1475"/>
        <v>0</v>
      </c>
      <c r="G169" s="13">
        <f t="shared" si="1476"/>
        <v>0</v>
      </c>
      <c r="H169" s="13">
        <f t="shared" si="1477"/>
        <v>128.19999999999999</v>
      </c>
      <c r="I169" s="13">
        <f t="shared" si="1478"/>
        <v>0</v>
      </c>
      <c r="J169" s="13">
        <f t="shared" si="1479"/>
        <v>0</v>
      </c>
      <c r="K169" s="29">
        <v>0</v>
      </c>
      <c r="L169" s="29">
        <v>0</v>
      </c>
      <c r="M169" s="13">
        <v>0</v>
      </c>
      <c r="N169" s="29">
        <v>0</v>
      </c>
      <c r="O169" s="13">
        <f t="shared" si="1480"/>
        <v>0</v>
      </c>
      <c r="P169" s="29">
        <v>0</v>
      </c>
      <c r="Q169" s="29">
        <v>0</v>
      </c>
      <c r="R169" s="36">
        <v>0</v>
      </c>
      <c r="S169" s="29">
        <v>0</v>
      </c>
      <c r="T169" s="13">
        <f t="shared" si="1481"/>
        <v>128.19999999999999</v>
      </c>
      <c r="U169" s="29">
        <v>0</v>
      </c>
      <c r="V169" s="29">
        <v>0</v>
      </c>
      <c r="W169" s="36">
        <v>128.19999999999999</v>
      </c>
      <c r="X169" s="29">
        <v>0</v>
      </c>
      <c r="Y169" s="13">
        <f t="shared" si="1482"/>
        <v>0</v>
      </c>
      <c r="Z169" s="29">
        <v>0</v>
      </c>
      <c r="AA169" s="29">
        <v>0</v>
      </c>
      <c r="AB169" s="29">
        <v>0</v>
      </c>
      <c r="AC169" s="29">
        <v>0</v>
      </c>
      <c r="AD169" s="13">
        <f t="shared" si="1483"/>
        <v>0</v>
      </c>
      <c r="AE169" s="29">
        <v>0</v>
      </c>
      <c r="AF169" s="29">
        <v>0</v>
      </c>
      <c r="AG169" s="29">
        <v>0</v>
      </c>
      <c r="AH169" s="29">
        <v>0</v>
      </c>
      <c r="AI169" s="13">
        <f t="shared" si="1484"/>
        <v>0</v>
      </c>
      <c r="AJ169" s="29">
        <v>0</v>
      </c>
      <c r="AK169" s="29">
        <v>0</v>
      </c>
      <c r="AL169" s="29">
        <v>0</v>
      </c>
      <c r="AM169" s="29">
        <v>0</v>
      </c>
      <c r="AN169" s="13">
        <f t="shared" si="1485"/>
        <v>0</v>
      </c>
      <c r="AO169" s="29">
        <v>0</v>
      </c>
      <c r="AP169" s="29">
        <v>0</v>
      </c>
      <c r="AQ169" s="29">
        <v>0</v>
      </c>
      <c r="AR169" s="29">
        <v>0</v>
      </c>
      <c r="AS169" s="13">
        <f t="shared" si="1486"/>
        <v>0</v>
      </c>
      <c r="AT169" s="29">
        <v>0</v>
      </c>
      <c r="AU169" s="29">
        <v>0</v>
      </c>
      <c r="AV169" s="29">
        <v>0</v>
      </c>
      <c r="AW169" s="29">
        <v>0</v>
      </c>
      <c r="AX169" s="13">
        <f t="shared" si="1487"/>
        <v>0</v>
      </c>
      <c r="AY169" s="29">
        <v>0</v>
      </c>
      <c r="AZ169" s="29">
        <v>0</v>
      </c>
      <c r="BA169" s="29">
        <v>0</v>
      </c>
      <c r="BB169" s="29">
        <v>0</v>
      </c>
      <c r="BC169" s="13">
        <f t="shared" si="1488"/>
        <v>0</v>
      </c>
      <c r="BD169" s="29">
        <v>0</v>
      </c>
      <c r="BE169" s="29">
        <v>0</v>
      </c>
      <c r="BF169" s="29">
        <v>0</v>
      </c>
      <c r="BG169" s="29">
        <v>0</v>
      </c>
      <c r="BH169" s="13">
        <f t="shared" si="1489"/>
        <v>0</v>
      </c>
      <c r="BI169" s="29">
        <v>0</v>
      </c>
      <c r="BJ169" s="29">
        <v>0</v>
      </c>
      <c r="BK169" s="29">
        <v>0</v>
      </c>
      <c r="BL169" s="29">
        <v>0</v>
      </c>
    </row>
    <row r="170" spans="1:64" ht="63" x14ac:dyDescent="0.25">
      <c r="A170" s="10" t="s">
        <v>273</v>
      </c>
      <c r="B170" s="45" t="s">
        <v>277</v>
      </c>
      <c r="C170" s="41" t="s">
        <v>24</v>
      </c>
      <c r="D170" s="11" t="s">
        <v>56</v>
      </c>
      <c r="E170" s="13">
        <f t="shared" si="1474"/>
        <v>1340.6</v>
      </c>
      <c r="F170" s="13">
        <f t="shared" si="1475"/>
        <v>0</v>
      </c>
      <c r="G170" s="13">
        <f t="shared" si="1476"/>
        <v>0</v>
      </c>
      <c r="H170" s="13">
        <f t="shared" si="1477"/>
        <v>1340.6</v>
      </c>
      <c r="I170" s="13">
        <f t="shared" si="1478"/>
        <v>0</v>
      </c>
      <c r="J170" s="13">
        <f t="shared" si="1479"/>
        <v>0</v>
      </c>
      <c r="K170" s="29">
        <v>0</v>
      </c>
      <c r="L170" s="29">
        <v>0</v>
      </c>
      <c r="M170" s="13">
        <v>0</v>
      </c>
      <c r="N170" s="29">
        <v>0</v>
      </c>
      <c r="O170" s="13">
        <f t="shared" si="1480"/>
        <v>0</v>
      </c>
      <c r="P170" s="29">
        <v>0</v>
      </c>
      <c r="Q170" s="29">
        <v>0</v>
      </c>
      <c r="R170" s="36">
        <v>0</v>
      </c>
      <c r="S170" s="29">
        <v>0</v>
      </c>
      <c r="T170" s="13">
        <f t="shared" si="1481"/>
        <v>1340.6</v>
      </c>
      <c r="U170" s="29">
        <v>0</v>
      </c>
      <c r="V170" s="29">
        <v>0</v>
      </c>
      <c r="W170" s="36">
        <v>1340.6</v>
      </c>
      <c r="X170" s="29">
        <v>0</v>
      </c>
      <c r="Y170" s="13">
        <f t="shared" si="1482"/>
        <v>0</v>
      </c>
      <c r="Z170" s="29">
        <v>0</v>
      </c>
      <c r="AA170" s="29">
        <v>0</v>
      </c>
      <c r="AB170" s="29">
        <v>0</v>
      </c>
      <c r="AC170" s="29">
        <v>0</v>
      </c>
      <c r="AD170" s="13">
        <f t="shared" si="1483"/>
        <v>0</v>
      </c>
      <c r="AE170" s="29">
        <v>0</v>
      </c>
      <c r="AF170" s="29">
        <v>0</v>
      </c>
      <c r="AG170" s="29">
        <v>0</v>
      </c>
      <c r="AH170" s="29">
        <v>0</v>
      </c>
      <c r="AI170" s="13">
        <f t="shared" si="1484"/>
        <v>0</v>
      </c>
      <c r="AJ170" s="29">
        <v>0</v>
      </c>
      <c r="AK170" s="29">
        <v>0</v>
      </c>
      <c r="AL170" s="29">
        <v>0</v>
      </c>
      <c r="AM170" s="29">
        <v>0</v>
      </c>
      <c r="AN170" s="13">
        <f t="shared" si="1485"/>
        <v>0</v>
      </c>
      <c r="AO170" s="29">
        <v>0</v>
      </c>
      <c r="AP170" s="29">
        <v>0</v>
      </c>
      <c r="AQ170" s="29">
        <v>0</v>
      </c>
      <c r="AR170" s="29">
        <v>0</v>
      </c>
      <c r="AS170" s="13">
        <f t="shared" si="1486"/>
        <v>0</v>
      </c>
      <c r="AT170" s="29">
        <v>0</v>
      </c>
      <c r="AU170" s="29">
        <v>0</v>
      </c>
      <c r="AV170" s="29">
        <v>0</v>
      </c>
      <c r="AW170" s="29">
        <v>0</v>
      </c>
      <c r="AX170" s="13">
        <f t="shared" si="1487"/>
        <v>0</v>
      </c>
      <c r="AY170" s="29">
        <v>0</v>
      </c>
      <c r="AZ170" s="29">
        <v>0</v>
      </c>
      <c r="BA170" s="29">
        <v>0</v>
      </c>
      <c r="BB170" s="29">
        <v>0</v>
      </c>
      <c r="BC170" s="13">
        <f t="shared" si="1488"/>
        <v>0</v>
      </c>
      <c r="BD170" s="29">
        <v>0</v>
      </c>
      <c r="BE170" s="29">
        <v>0</v>
      </c>
      <c r="BF170" s="29">
        <v>0</v>
      </c>
      <c r="BG170" s="29">
        <v>0</v>
      </c>
      <c r="BH170" s="13">
        <f t="shared" si="1489"/>
        <v>0</v>
      </c>
      <c r="BI170" s="29">
        <v>0</v>
      </c>
      <c r="BJ170" s="29">
        <v>0</v>
      </c>
      <c r="BK170" s="29">
        <v>0</v>
      </c>
      <c r="BL170" s="29">
        <v>0</v>
      </c>
    </row>
    <row r="171" spans="1:64" ht="63" x14ac:dyDescent="0.25">
      <c r="A171" s="10" t="s">
        <v>274</v>
      </c>
      <c r="B171" s="45" t="s">
        <v>278</v>
      </c>
      <c r="C171" s="41" t="s">
        <v>24</v>
      </c>
      <c r="D171" s="11" t="s">
        <v>56</v>
      </c>
      <c r="E171" s="13">
        <f t="shared" si="1474"/>
        <v>1513.1</v>
      </c>
      <c r="F171" s="13">
        <f t="shared" si="1475"/>
        <v>0</v>
      </c>
      <c r="G171" s="13">
        <f t="shared" si="1476"/>
        <v>0</v>
      </c>
      <c r="H171" s="13">
        <f t="shared" si="1477"/>
        <v>1513.1</v>
      </c>
      <c r="I171" s="13">
        <f t="shared" si="1478"/>
        <v>0</v>
      </c>
      <c r="J171" s="13">
        <f t="shared" si="1479"/>
        <v>0</v>
      </c>
      <c r="K171" s="29">
        <v>0</v>
      </c>
      <c r="L171" s="29">
        <v>0</v>
      </c>
      <c r="M171" s="13">
        <v>0</v>
      </c>
      <c r="N171" s="29">
        <v>0</v>
      </c>
      <c r="O171" s="13">
        <f t="shared" si="1480"/>
        <v>0</v>
      </c>
      <c r="P171" s="29">
        <v>0</v>
      </c>
      <c r="Q171" s="29">
        <v>0</v>
      </c>
      <c r="R171" s="36">
        <v>0</v>
      </c>
      <c r="S171" s="29">
        <v>0</v>
      </c>
      <c r="T171" s="13">
        <f t="shared" si="1481"/>
        <v>1513.1</v>
      </c>
      <c r="U171" s="29">
        <v>0</v>
      </c>
      <c r="V171" s="29">
        <v>0</v>
      </c>
      <c r="W171" s="36">
        <v>1513.1</v>
      </c>
      <c r="X171" s="29">
        <v>0</v>
      </c>
      <c r="Y171" s="13">
        <f t="shared" si="1482"/>
        <v>0</v>
      </c>
      <c r="Z171" s="29">
        <v>0</v>
      </c>
      <c r="AA171" s="29">
        <v>0</v>
      </c>
      <c r="AB171" s="29">
        <v>0</v>
      </c>
      <c r="AC171" s="29">
        <v>0</v>
      </c>
      <c r="AD171" s="13">
        <f t="shared" si="1483"/>
        <v>0</v>
      </c>
      <c r="AE171" s="29">
        <v>0</v>
      </c>
      <c r="AF171" s="29">
        <v>0</v>
      </c>
      <c r="AG171" s="29">
        <v>0</v>
      </c>
      <c r="AH171" s="29">
        <v>0</v>
      </c>
      <c r="AI171" s="13">
        <f t="shared" si="1484"/>
        <v>0</v>
      </c>
      <c r="AJ171" s="29">
        <v>0</v>
      </c>
      <c r="AK171" s="29">
        <v>0</v>
      </c>
      <c r="AL171" s="29">
        <v>0</v>
      </c>
      <c r="AM171" s="29">
        <v>0</v>
      </c>
      <c r="AN171" s="13">
        <f t="shared" si="1485"/>
        <v>0</v>
      </c>
      <c r="AO171" s="29">
        <v>0</v>
      </c>
      <c r="AP171" s="29">
        <v>0</v>
      </c>
      <c r="AQ171" s="29">
        <v>0</v>
      </c>
      <c r="AR171" s="29">
        <v>0</v>
      </c>
      <c r="AS171" s="13">
        <f t="shared" si="1486"/>
        <v>0</v>
      </c>
      <c r="AT171" s="29">
        <v>0</v>
      </c>
      <c r="AU171" s="29">
        <v>0</v>
      </c>
      <c r="AV171" s="29">
        <v>0</v>
      </c>
      <c r="AW171" s="29">
        <v>0</v>
      </c>
      <c r="AX171" s="13">
        <f t="shared" si="1487"/>
        <v>0</v>
      </c>
      <c r="AY171" s="29">
        <v>0</v>
      </c>
      <c r="AZ171" s="29">
        <v>0</v>
      </c>
      <c r="BA171" s="29">
        <v>0</v>
      </c>
      <c r="BB171" s="29">
        <v>0</v>
      </c>
      <c r="BC171" s="13">
        <f t="shared" si="1488"/>
        <v>0</v>
      </c>
      <c r="BD171" s="29">
        <v>0</v>
      </c>
      <c r="BE171" s="29">
        <v>0</v>
      </c>
      <c r="BF171" s="29">
        <v>0</v>
      </c>
      <c r="BG171" s="29">
        <v>0</v>
      </c>
      <c r="BH171" s="13">
        <f t="shared" si="1489"/>
        <v>0</v>
      </c>
      <c r="BI171" s="29">
        <v>0</v>
      </c>
      <c r="BJ171" s="29">
        <v>0</v>
      </c>
      <c r="BK171" s="29">
        <v>0</v>
      </c>
      <c r="BL171" s="29">
        <v>0</v>
      </c>
    </row>
    <row r="172" spans="1:64" ht="43.5" customHeight="1" x14ac:dyDescent="0.25">
      <c r="A172" s="10" t="s">
        <v>75</v>
      </c>
      <c r="B172" s="88" t="s">
        <v>77</v>
      </c>
      <c r="C172" s="87"/>
      <c r="D172" s="87"/>
      <c r="E172" s="8">
        <f>SUM(E173)</f>
        <v>53.1</v>
      </c>
      <c r="F172" s="8">
        <f t="shared" ref="F172:BL172" si="1490">SUM(F173)</f>
        <v>0</v>
      </c>
      <c r="G172" s="8">
        <f t="shared" si="1490"/>
        <v>0</v>
      </c>
      <c r="H172" s="8">
        <f t="shared" si="1490"/>
        <v>53.1</v>
      </c>
      <c r="I172" s="8">
        <f t="shared" si="1490"/>
        <v>0</v>
      </c>
      <c r="J172" s="8">
        <f t="shared" si="1490"/>
        <v>33.1</v>
      </c>
      <c r="K172" s="8">
        <f t="shared" si="1490"/>
        <v>0</v>
      </c>
      <c r="L172" s="8">
        <f t="shared" si="1490"/>
        <v>0</v>
      </c>
      <c r="M172" s="8">
        <f t="shared" si="1490"/>
        <v>33.1</v>
      </c>
      <c r="N172" s="8">
        <f t="shared" si="1490"/>
        <v>0</v>
      </c>
      <c r="O172" s="8">
        <f t="shared" si="1490"/>
        <v>0</v>
      </c>
      <c r="P172" s="8">
        <f t="shared" si="1490"/>
        <v>0</v>
      </c>
      <c r="Q172" s="8">
        <f t="shared" si="1490"/>
        <v>0</v>
      </c>
      <c r="R172" s="8">
        <f t="shared" si="1490"/>
        <v>0</v>
      </c>
      <c r="S172" s="8">
        <f t="shared" si="1490"/>
        <v>0</v>
      </c>
      <c r="T172" s="8">
        <f t="shared" si="1490"/>
        <v>20</v>
      </c>
      <c r="U172" s="8">
        <f t="shared" si="1490"/>
        <v>0</v>
      </c>
      <c r="V172" s="8">
        <f t="shared" si="1490"/>
        <v>0</v>
      </c>
      <c r="W172" s="8">
        <f t="shared" si="1490"/>
        <v>20</v>
      </c>
      <c r="X172" s="8">
        <f t="shared" si="1490"/>
        <v>0</v>
      </c>
      <c r="Y172" s="8">
        <f t="shared" si="1490"/>
        <v>0</v>
      </c>
      <c r="Z172" s="8">
        <f t="shared" si="1490"/>
        <v>0</v>
      </c>
      <c r="AA172" s="8">
        <f t="shared" si="1490"/>
        <v>0</v>
      </c>
      <c r="AB172" s="8">
        <f t="shared" si="1490"/>
        <v>0</v>
      </c>
      <c r="AC172" s="8">
        <f t="shared" si="1490"/>
        <v>0</v>
      </c>
      <c r="AD172" s="8">
        <f t="shared" si="1490"/>
        <v>0</v>
      </c>
      <c r="AE172" s="8">
        <f t="shared" si="1490"/>
        <v>0</v>
      </c>
      <c r="AF172" s="8">
        <f t="shared" si="1490"/>
        <v>0</v>
      </c>
      <c r="AG172" s="8">
        <f t="shared" si="1490"/>
        <v>0</v>
      </c>
      <c r="AH172" s="8">
        <f t="shared" si="1490"/>
        <v>0</v>
      </c>
      <c r="AI172" s="8">
        <f t="shared" si="1490"/>
        <v>0</v>
      </c>
      <c r="AJ172" s="8">
        <f t="shared" si="1490"/>
        <v>0</v>
      </c>
      <c r="AK172" s="8">
        <f t="shared" si="1490"/>
        <v>0</v>
      </c>
      <c r="AL172" s="8">
        <f t="shared" si="1490"/>
        <v>0</v>
      </c>
      <c r="AM172" s="8">
        <f t="shared" si="1490"/>
        <v>0</v>
      </c>
      <c r="AN172" s="8">
        <f t="shared" si="1490"/>
        <v>0</v>
      </c>
      <c r="AO172" s="8">
        <f t="shared" si="1490"/>
        <v>0</v>
      </c>
      <c r="AP172" s="8">
        <f t="shared" si="1490"/>
        <v>0</v>
      </c>
      <c r="AQ172" s="8">
        <f t="shared" si="1490"/>
        <v>0</v>
      </c>
      <c r="AR172" s="8">
        <f t="shared" si="1490"/>
        <v>0</v>
      </c>
      <c r="AS172" s="8">
        <f t="shared" si="1490"/>
        <v>0</v>
      </c>
      <c r="AT172" s="8">
        <f t="shared" si="1490"/>
        <v>0</v>
      </c>
      <c r="AU172" s="8">
        <f t="shared" si="1490"/>
        <v>0</v>
      </c>
      <c r="AV172" s="8">
        <f t="shared" si="1490"/>
        <v>0</v>
      </c>
      <c r="AW172" s="8">
        <f t="shared" si="1490"/>
        <v>0</v>
      </c>
      <c r="AX172" s="8">
        <f t="shared" si="1490"/>
        <v>0</v>
      </c>
      <c r="AY172" s="8">
        <f t="shared" si="1490"/>
        <v>0</v>
      </c>
      <c r="AZ172" s="8">
        <f t="shared" si="1490"/>
        <v>0</v>
      </c>
      <c r="BA172" s="8">
        <f t="shared" si="1490"/>
        <v>0</v>
      </c>
      <c r="BB172" s="8">
        <f t="shared" si="1490"/>
        <v>0</v>
      </c>
      <c r="BC172" s="8">
        <f t="shared" si="1490"/>
        <v>0</v>
      </c>
      <c r="BD172" s="8">
        <f t="shared" si="1490"/>
        <v>0</v>
      </c>
      <c r="BE172" s="8">
        <f t="shared" si="1490"/>
        <v>0</v>
      </c>
      <c r="BF172" s="8">
        <f t="shared" si="1490"/>
        <v>0</v>
      </c>
      <c r="BG172" s="8">
        <f t="shared" si="1490"/>
        <v>0</v>
      </c>
      <c r="BH172" s="8">
        <f t="shared" si="1490"/>
        <v>0</v>
      </c>
      <c r="BI172" s="8">
        <f t="shared" si="1490"/>
        <v>0</v>
      </c>
      <c r="BJ172" s="8">
        <f t="shared" si="1490"/>
        <v>0</v>
      </c>
      <c r="BK172" s="8">
        <f t="shared" si="1490"/>
        <v>0</v>
      </c>
      <c r="BL172" s="8">
        <f t="shared" si="1490"/>
        <v>0</v>
      </c>
    </row>
    <row r="173" spans="1:64" ht="94.5" x14ac:dyDescent="0.25">
      <c r="A173" s="10" t="s">
        <v>76</v>
      </c>
      <c r="B173" s="20" t="s">
        <v>78</v>
      </c>
      <c r="C173" s="11" t="s">
        <v>24</v>
      </c>
      <c r="D173" s="11" t="s">
        <v>25</v>
      </c>
      <c r="E173" s="13">
        <f>J173+O173+T173+Y173+AD173+AI173+AN173+AS173+AX173</f>
        <v>53.1</v>
      </c>
      <c r="F173" s="13">
        <f>K173+P173+U173+Z173+AE173+AJ173+AO173+AT173+AY173</f>
        <v>0</v>
      </c>
      <c r="G173" s="13">
        <f t="shared" ref="G173" si="1491">L173+Q173+V173+AA173+AF173+AK173+AP173+AU173+AZ173</f>
        <v>0</v>
      </c>
      <c r="H173" s="13">
        <f t="shared" ref="H173" si="1492">M173+R173+W173+AB173+AG173+AL173+AQ173+AV173+BA173</f>
        <v>53.1</v>
      </c>
      <c r="I173" s="13">
        <f t="shared" ref="I173" si="1493">N173+S173+X173+AC173+AH173+AM173+AR173+AW173+BB173</f>
        <v>0</v>
      </c>
      <c r="J173" s="13">
        <f>M173</f>
        <v>33.1</v>
      </c>
      <c r="K173" s="29">
        <v>0</v>
      </c>
      <c r="L173" s="29">
        <v>0</v>
      </c>
      <c r="M173" s="13">
        <f>25.8+7.3</f>
        <v>33.1</v>
      </c>
      <c r="N173" s="29">
        <v>0</v>
      </c>
      <c r="O173" s="13">
        <f>R173</f>
        <v>0</v>
      </c>
      <c r="P173" s="29">
        <v>0</v>
      </c>
      <c r="Q173" s="29">
        <v>0</v>
      </c>
      <c r="R173" s="29">
        <v>0</v>
      </c>
      <c r="S173" s="29">
        <v>0</v>
      </c>
      <c r="T173" s="13">
        <f t="shared" ref="T173" si="1494">W173</f>
        <v>20</v>
      </c>
      <c r="U173" s="29">
        <v>0</v>
      </c>
      <c r="V173" s="29">
        <v>0</v>
      </c>
      <c r="W173" s="29">
        <f>24-4</f>
        <v>20</v>
      </c>
      <c r="X173" s="29">
        <v>0</v>
      </c>
      <c r="Y173" s="13">
        <f t="shared" ref="Y173" si="1495">AB173</f>
        <v>0</v>
      </c>
      <c r="Z173" s="29">
        <v>0</v>
      </c>
      <c r="AA173" s="29">
        <v>0</v>
      </c>
      <c r="AB173" s="29">
        <v>0</v>
      </c>
      <c r="AC173" s="29">
        <v>0</v>
      </c>
      <c r="AD173" s="13">
        <f t="shared" ref="AD173" si="1496">AG173</f>
        <v>0</v>
      </c>
      <c r="AE173" s="29">
        <v>0</v>
      </c>
      <c r="AF173" s="29">
        <v>0</v>
      </c>
      <c r="AG173" s="29">
        <v>0</v>
      </c>
      <c r="AH173" s="29">
        <v>0</v>
      </c>
      <c r="AI173" s="13">
        <f t="shared" ref="AI173" si="1497">AL173</f>
        <v>0</v>
      </c>
      <c r="AJ173" s="29">
        <v>0</v>
      </c>
      <c r="AK173" s="29">
        <v>0</v>
      </c>
      <c r="AL173" s="29">
        <v>0</v>
      </c>
      <c r="AM173" s="29">
        <v>0</v>
      </c>
      <c r="AN173" s="13">
        <f t="shared" ref="AN173" si="1498">AQ173</f>
        <v>0</v>
      </c>
      <c r="AO173" s="29">
        <v>0</v>
      </c>
      <c r="AP173" s="29">
        <v>0</v>
      </c>
      <c r="AQ173" s="29">
        <v>0</v>
      </c>
      <c r="AR173" s="29">
        <v>0</v>
      </c>
      <c r="AS173" s="13">
        <f t="shared" ref="AS173" si="1499">AV173</f>
        <v>0</v>
      </c>
      <c r="AT173" s="29">
        <v>0</v>
      </c>
      <c r="AU173" s="29">
        <v>0</v>
      </c>
      <c r="AV173" s="29">
        <v>0</v>
      </c>
      <c r="AW173" s="29">
        <v>0</v>
      </c>
      <c r="AX173" s="13">
        <f t="shared" ref="AX173" si="1500">BA173</f>
        <v>0</v>
      </c>
      <c r="AY173" s="29">
        <v>0</v>
      </c>
      <c r="AZ173" s="29">
        <v>0</v>
      </c>
      <c r="BA173" s="29">
        <v>0</v>
      </c>
      <c r="BB173" s="29">
        <v>0</v>
      </c>
      <c r="BC173" s="13">
        <f t="shared" ref="BC173" si="1501">BF173</f>
        <v>0</v>
      </c>
      <c r="BD173" s="29">
        <v>0</v>
      </c>
      <c r="BE173" s="29">
        <v>0</v>
      </c>
      <c r="BF173" s="29">
        <v>0</v>
      </c>
      <c r="BG173" s="29">
        <v>0</v>
      </c>
      <c r="BH173" s="13">
        <f t="shared" ref="BH173" si="1502">BK173</f>
        <v>0</v>
      </c>
      <c r="BI173" s="29">
        <v>0</v>
      </c>
      <c r="BJ173" s="29">
        <v>0</v>
      </c>
      <c r="BK173" s="29">
        <v>0</v>
      </c>
      <c r="BL173" s="29">
        <v>0</v>
      </c>
    </row>
    <row r="174" spans="1:64" ht="43.5" customHeight="1" x14ac:dyDescent="0.25">
      <c r="A174" s="10" t="s">
        <v>127</v>
      </c>
      <c r="B174" s="87" t="s">
        <v>129</v>
      </c>
      <c r="C174" s="87"/>
      <c r="D174" s="87"/>
      <c r="E174" s="8">
        <f>SUM(E175:E182)</f>
        <v>2723.3</v>
      </c>
      <c r="F174" s="8">
        <f t="shared" ref="F174:BL174" si="1503">SUM(F175:F182)</f>
        <v>0</v>
      </c>
      <c r="G174" s="8">
        <f t="shared" si="1503"/>
        <v>0</v>
      </c>
      <c r="H174" s="8">
        <f t="shared" si="1503"/>
        <v>2723.3</v>
      </c>
      <c r="I174" s="8">
        <f t="shared" si="1503"/>
        <v>0</v>
      </c>
      <c r="J174" s="8">
        <f t="shared" si="1503"/>
        <v>63.7</v>
      </c>
      <c r="K174" s="8">
        <f t="shared" si="1503"/>
        <v>0</v>
      </c>
      <c r="L174" s="8">
        <f t="shared" si="1503"/>
        <v>0</v>
      </c>
      <c r="M174" s="8">
        <f t="shared" si="1503"/>
        <v>63.7</v>
      </c>
      <c r="N174" s="8">
        <f t="shared" si="1503"/>
        <v>0</v>
      </c>
      <c r="O174" s="8">
        <f t="shared" si="1503"/>
        <v>689.9</v>
      </c>
      <c r="P174" s="8">
        <f t="shared" si="1503"/>
        <v>0</v>
      </c>
      <c r="Q174" s="8">
        <f t="shared" si="1503"/>
        <v>0</v>
      </c>
      <c r="R174" s="8">
        <f t="shared" si="1503"/>
        <v>689.9</v>
      </c>
      <c r="S174" s="8">
        <f t="shared" si="1503"/>
        <v>0</v>
      </c>
      <c r="T174" s="8">
        <f t="shared" si="1503"/>
        <v>1133.6999999999998</v>
      </c>
      <c r="U174" s="8">
        <f t="shared" si="1503"/>
        <v>0</v>
      </c>
      <c r="V174" s="8">
        <f t="shared" si="1503"/>
        <v>0</v>
      </c>
      <c r="W174" s="8">
        <f t="shared" si="1503"/>
        <v>1133.6999999999998</v>
      </c>
      <c r="X174" s="8">
        <f t="shared" si="1503"/>
        <v>0</v>
      </c>
      <c r="Y174" s="8">
        <f t="shared" si="1503"/>
        <v>836</v>
      </c>
      <c r="Z174" s="8">
        <f t="shared" si="1503"/>
        <v>0</v>
      </c>
      <c r="AA174" s="8">
        <f t="shared" si="1503"/>
        <v>0</v>
      </c>
      <c r="AB174" s="8">
        <f t="shared" si="1503"/>
        <v>836</v>
      </c>
      <c r="AC174" s="8">
        <f t="shared" si="1503"/>
        <v>0</v>
      </c>
      <c r="AD174" s="8">
        <f t="shared" si="1503"/>
        <v>0</v>
      </c>
      <c r="AE174" s="8">
        <f t="shared" si="1503"/>
        <v>0</v>
      </c>
      <c r="AF174" s="8">
        <f t="shared" si="1503"/>
        <v>0</v>
      </c>
      <c r="AG174" s="8">
        <f t="shared" si="1503"/>
        <v>0</v>
      </c>
      <c r="AH174" s="8">
        <f t="shared" si="1503"/>
        <v>0</v>
      </c>
      <c r="AI174" s="8">
        <f t="shared" si="1503"/>
        <v>0</v>
      </c>
      <c r="AJ174" s="8">
        <f t="shared" si="1503"/>
        <v>0</v>
      </c>
      <c r="AK174" s="8">
        <f t="shared" si="1503"/>
        <v>0</v>
      </c>
      <c r="AL174" s="8">
        <f t="shared" si="1503"/>
        <v>0</v>
      </c>
      <c r="AM174" s="8">
        <f t="shared" si="1503"/>
        <v>0</v>
      </c>
      <c r="AN174" s="8">
        <f t="shared" si="1503"/>
        <v>0</v>
      </c>
      <c r="AO174" s="8">
        <f t="shared" si="1503"/>
        <v>0</v>
      </c>
      <c r="AP174" s="8">
        <f t="shared" si="1503"/>
        <v>0</v>
      </c>
      <c r="AQ174" s="8">
        <f t="shared" si="1503"/>
        <v>0</v>
      </c>
      <c r="AR174" s="8">
        <f t="shared" si="1503"/>
        <v>0</v>
      </c>
      <c r="AS174" s="8">
        <f t="shared" si="1503"/>
        <v>0</v>
      </c>
      <c r="AT174" s="8">
        <f t="shared" si="1503"/>
        <v>0</v>
      </c>
      <c r="AU174" s="8">
        <f t="shared" si="1503"/>
        <v>0</v>
      </c>
      <c r="AV174" s="8">
        <f t="shared" si="1503"/>
        <v>0</v>
      </c>
      <c r="AW174" s="8">
        <f t="shared" si="1503"/>
        <v>0</v>
      </c>
      <c r="AX174" s="8">
        <f t="shared" si="1503"/>
        <v>0</v>
      </c>
      <c r="AY174" s="8">
        <f t="shared" si="1503"/>
        <v>0</v>
      </c>
      <c r="AZ174" s="8">
        <f t="shared" si="1503"/>
        <v>0</v>
      </c>
      <c r="BA174" s="8">
        <f t="shared" si="1503"/>
        <v>0</v>
      </c>
      <c r="BB174" s="8">
        <f t="shared" si="1503"/>
        <v>0</v>
      </c>
      <c r="BC174" s="8">
        <f t="shared" si="1503"/>
        <v>0</v>
      </c>
      <c r="BD174" s="8">
        <f t="shared" si="1503"/>
        <v>0</v>
      </c>
      <c r="BE174" s="8">
        <f t="shared" si="1503"/>
        <v>0</v>
      </c>
      <c r="BF174" s="8">
        <f t="shared" si="1503"/>
        <v>0</v>
      </c>
      <c r="BG174" s="8">
        <f t="shared" si="1503"/>
        <v>0</v>
      </c>
      <c r="BH174" s="8">
        <f t="shared" si="1503"/>
        <v>0</v>
      </c>
      <c r="BI174" s="8">
        <f t="shared" si="1503"/>
        <v>0</v>
      </c>
      <c r="BJ174" s="8">
        <f t="shared" si="1503"/>
        <v>0</v>
      </c>
      <c r="BK174" s="8">
        <f t="shared" si="1503"/>
        <v>0</v>
      </c>
      <c r="BL174" s="8">
        <f t="shared" si="1503"/>
        <v>0</v>
      </c>
    </row>
    <row r="175" spans="1:64" ht="94.5" x14ac:dyDescent="0.25">
      <c r="A175" s="10" t="s">
        <v>128</v>
      </c>
      <c r="B175" s="20" t="s">
        <v>138</v>
      </c>
      <c r="C175" s="11" t="s">
        <v>24</v>
      </c>
      <c r="D175" s="11" t="s">
        <v>56</v>
      </c>
      <c r="E175" s="13">
        <f t="shared" ref="E175:F176" si="1504">J175+O175+T175+Y175+AD175+AI175+AN175+AS175+AX175</f>
        <v>63.7</v>
      </c>
      <c r="F175" s="13">
        <f t="shared" si="1504"/>
        <v>0</v>
      </c>
      <c r="G175" s="13">
        <f t="shared" ref="G175" si="1505">L175+Q175+V175+AA175+AF175+AK175+AP175+AU175+AZ175</f>
        <v>0</v>
      </c>
      <c r="H175" s="13">
        <f t="shared" ref="H175" si="1506">M175+R175+W175+AB175+AG175+AL175+AQ175+AV175+BA175</f>
        <v>63.7</v>
      </c>
      <c r="I175" s="13">
        <f t="shared" ref="I175" si="1507">N175+S175+X175+AC175+AH175+AM175+AR175+AW175+BB175</f>
        <v>0</v>
      </c>
      <c r="J175" s="13">
        <f t="shared" ref="J175:J181" si="1508">M175</f>
        <v>63.7</v>
      </c>
      <c r="K175" s="29">
        <v>0</v>
      </c>
      <c r="L175" s="29">
        <v>0</v>
      </c>
      <c r="M175" s="13">
        <v>63.7</v>
      </c>
      <c r="N175" s="29">
        <v>0</v>
      </c>
      <c r="O175" s="13">
        <f t="shared" ref="O175:O181" si="1509">R175</f>
        <v>0</v>
      </c>
      <c r="P175" s="29">
        <v>0</v>
      </c>
      <c r="Q175" s="29">
        <v>0</v>
      </c>
      <c r="R175" s="29">
        <v>0</v>
      </c>
      <c r="S175" s="29">
        <v>0</v>
      </c>
      <c r="T175" s="13">
        <f t="shared" ref="T175" si="1510">W175</f>
        <v>0</v>
      </c>
      <c r="U175" s="29">
        <v>0</v>
      </c>
      <c r="V175" s="29">
        <v>0</v>
      </c>
      <c r="W175" s="29">
        <v>0</v>
      </c>
      <c r="X175" s="29">
        <v>0</v>
      </c>
      <c r="Y175" s="13">
        <f t="shared" ref="Y175" si="1511">AB175</f>
        <v>0</v>
      </c>
      <c r="Z175" s="29">
        <v>0</v>
      </c>
      <c r="AA175" s="29">
        <v>0</v>
      </c>
      <c r="AB175" s="29">
        <v>0</v>
      </c>
      <c r="AC175" s="29">
        <v>0</v>
      </c>
      <c r="AD175" s="13">
        <f t="shared" ref="AD175" si="1512">AG175</f>
        <v>0</v>
      </c>
      <c r="AE175" s="29">
        <v>0</v>
      </c>
      <c r="AF175" s="29">
        <v>0</v>
      </c>
      <c r="AG175" s="29">
        <v>0</v>
      </c>
      <c r="AH175" s="29">
        <v>0</v>
      </c>
      <c r="AI175" s="13">
        <f t="shared" ref="AI175" si="1513">AL175</f>
        <v>0</v>
      </c>
      <c r="AJ175" s="29">
        <v>0</v>
      </c>
      <c r="AK175" s="29">
        <v>0</v>
      </c>
      <c r="AL175" s="29">
        <v>0</v>
      </c>
      <c r="AM175" s="29">
        <v>0</v>
      </c>
      <c r="AN175" s="13">
        <f t="shared" ref="AN175" si="1514">AQ175</f>
        <v>0</v>
      </c>
      <c r="AO175" s="29">
        <v>0</v>
      </c>
      <c r="AP175" s="29">
        <v>0</v>
      </c>
      <c r="AQ175" s="29">
        <v>0</v>
      </c>
      <c r="AR175" s="29">
        <v>0</v>
      </c>
      <c r="AS175" s="13">
        <f t="shared" ref="AS175" si="1515">AV175</f>
        <v>0</v>
      </c>
      <c r="AT175" s="29">
        <v>0</v>
      </c>
      <c r="AU175" s="29">
        <v>0</v>
      </c>
      <c r="AV175" s="29">
        <v>0</v>
      </c>
      <c r="AW175" s="29">
        <v>0</v>
      </c>
      <c r="AX175" s="13">
        <f t="shared" ref="AX175" si="1516">BA175</f>
        <v>0</v>
      </c>
      <c r="AY175" s="29">
        <v>0</v>
      </c>
      <c r="AZ175" s="29">
        <v>0</v>
      </c>
      <c r="BA175" s="29">
        <v>0</v>
      </c>
      <c r="BB175" s="29">
        <v>0</v>
      </c>
      <c r="BC175" s="13">
        <f t="shared" ref="BC175" si="1517">BF175</f>
        <v>0</v>
      </c>
      <c r="BD175" s="29">
        <v>0</v>
      </c>
      <c r="BE175" s="29">
        <v>0</v>
      </c>
      <c r="BF175" s="29">
        <v>0</v>
      </c>
      <c r="BG175" s="29">
        <v>0</v>
      </c>
      <c r="BH175" s="13">
        <f t="shared" ref="BH175" si="1518">BK175</f>
        <v>0</v>
      </c>
      <c r="BI175" s="29">
        <v>0</v>
      </c>
      <c r="BJ175" s="29">
        <v>0</v>
      </c>
      <c r="BK175" s="29">
        <v>0</v>
      </c>
      <c r="BL175" s="29">
        <v>0</v>
      </c>
    </row>
    <row r="176" spans="1:64" ht="78.75" x14ac:dyDescent="0.25">
      <c r="A176" s="10" t="s">
        <v>140</v>
      </c>
      <c r="B176" s="20" t="s">
        <v>226</v>
      </c>
      <c r="C176" s="11" t="s">
        <v>24</v>
      </c>
      <c r="D176" s="11" t="s">
        <v>56</v>
      </c>
      <c r="E176" s="13">
        <f t="shared" si="1504"/>
        <v>689.9</v>
      </c>
      <c r="F176" s="13">
        <f t="shared" si="1504"/>
        <v>0</v>
      </c>
      <c r="G176" s="13">
        <f t="shared" ref="G176" si="1519">L176+Q176+V176+AA176+AF176+AK176+AP176+AU176+AZ176</f>
        <v>0</v>
      </c>
      <c r="H176" s="13">
        <f t="shared" ref="H176" si="1520">M176+R176+W176+AB176+AG176+AL176+AQ176+AV176+BA176</f>
        <v>689.9</v>
      </c>
      <c r="I176" s="13">
        <f t="shared" ref="I176" si="1521">N176+S176+X176+AC176+AH176+AM176+AR176+AW176+BB176</f>
        <v>0</v>
      </c>
      <c r="J176" s="13">
        <f t="shared" si="1508"/>
        <v>0</v>
      </c>
      <c r="K176" s="29">
        <v>0</v>
      </c>
      <c r="L176" s="29">
        <v>0</v>
      </c>
      <c r="M176" s="13">
        <v>0</v>
      </c>
      <c r="N176" s="29">
        <v>0</v>
      </c>
      <c r="O176" s="13">
        <f t="shared" si="1509"/>
        <v>689.9</v>
      </c>
      <c r="P176" s="29">
        <v>0</v>
      </c>
      <c r="Q176" s="29">
        <v>0</v>
      </c>
      <c r="R176" s="36">
        <v>689.9</v>
      </c>
      <c r="S176" s="29">
        <v>0</v>
      </c>
      <c r="T176" s="13">
        <f t="shared" ref="T176" si="1522">W176</f>
        <v>0</v>
      </c>
      <c r="U176" s="29">
        <v>0</v>
      </c>
      <c r="V176" s="29">
        <v>0</v>
      </c>
      <c r="W176" s="29">
        <v>0</v>
      </c>
      <c r="X176" s="29">
        <v>0</v>
      </c>
      <c r="Y176" s="13">
        <f t="shared" ref="Y176" si="1523">AB176</f>
        <v>0</v>
      </c>
      <c r="Z176" s="29">
        <v>0</v>
      </c>
      <c r="AA176" s="29">
        <v>0</v>
      </c>
      <c r="AB176" s="29">
        <v>0</v>
      </c>
      <c r="AC176" s="29">
        <v>0</v>
      </c>
      <c r="AD176" s="13">
        <f t="shared" ref="AD176" si="1524">AG176</f>
        <v>0</v>
      </c>
      <c r="AE176" s="29">
        <v>0</v>
      </c>
      <c r="AF176" s="29">
        <v>0</v>
      </c>
      <c r="AG176" s="29">
        <v>0</v>
      </c>
      <c r="AH176" s="29">
        <v>0</v>
      </c>
      <c r="AI176" s="13">
        <f t="shared" ref="AI176" si="1525">AL176</f>
        <v>0</v>
      </c>
      <c r="AJ176" s="29">
        <v>0</v>
      </c>
      <c r="AK176" s="29">
        <v>0</v>
      </c>
      <c r="AL176" s="29">
        <v>0</v>
      </c>
      <c r="AM176" s="29">
        <v>0</v>
      </c>
      <c r="AN176" s="13">
        <f t="shared" ref="AN176" si="1526">AQ176</f>
        <v>0</v>
      </c>
      <c r="AO176" s="29">
        <v>0</v>
      </c>
      <c r="AP176" s="29">
        <v>0</v>
      </c>
      <c r="AQ176" s="29">
        <v>0</v>
      </c>
      <c r="AR176" s="29">
        <v>0</v>
      </c>
      <c r="AS176" s="13">
        <f t="shared" ref="AS176" si="1527">AV176</f>
        <v>0</v>
      </c>
      <c r="AT176" s="29">
        <v>0</v>
      </c>
      <c r="AU176" s="29">
        <v>0</v>
      </c>
      <c r="AV176" s="29">
        <v>0</v>
      </c>
      <c r="AW176" s="29">
        <v>0</v>
      </c>
      <c r="AX176" s="13">
        <f t="shared" ref="AX176" si="1528">BA176</f>
        <v>0</v>
      </c>
      <c r="AY176" s="29">
        <v>0</v>
      </c>
      <c r="AZ176" s="29">
        <v>0</v>
      </c>
      <c r="BA176" s="29">
        <v>0</v>
      </c>
      <c r="BB176" s="29">
        <v>0</v>
      </c>
      <c r="BC176" s="13">
        <f t="shared" ref="BC176" si="1529">BF176</f>
        <v>0</v>
      </c>
      <c r="BD176" s="29">
        <v>0</v>
      </c>
      <c r="BE176" s="29">
        <v>0</v>
      </c>
      <c r="BF176" s="29">
        <v>0</v>
      </c>
      <c r="BG176" s="29">
        <v>0</v>
      </c>
      <c r="BH176" s="13">
        <f t="shared" ref="BH176" si="1530">BK176</f>
        <v>0</v>
      </c>
      <c r="BI176" s="29">
        <v>0</v>
      </c>
      <c r="BJ176" s="29">
        <v>0</v>
      </c>
      <c r="BK176" s="29">
        <v>0</v>
      </c>
      <c r="BL176" s="29">
        <v>0</v>
      </c>
    </row>
    <row r="177" spans="1:64" ht="78.75" x14ac:dyDescent="0.25">
      <c r="A177" s="10" t="s">
        <v>310</v>
      </c>
      <c r="B177" s="20" t="s">
        <v>308</v>
      </c>
      <c r="C177" s="11" t="s">
        <v>24</v>
      </c>
      <c r="D177" s="11" t="s">
        <v>56</v>
      </c>
      <c r="E177" s="13">
        <f t="shared" ref="E177:E178" si="1531">J177+O177+T177+Y177+AD177+AI177+AN177+AS177+AX177</f>
        <v>809.4</v>
      </c>
      <c r="F177" s="13">
        <f t="shared" ref="F177:F178" si="1532">K177+P177+U177+Z177+AE177+AJ177+AO177+AT177+AY177</f>
        <v>0</v>
      </c>
      <c r="G177" s="13">
        <f t="shared" ref="G177:G178" si="1533">L177+Q177+V177+AA177+AF177+AK177+AP177+AU177+AZ177</f>
        <v>0</v>
      </c>
      <c r="H177" s="13">
        <f t="shared" ref="H177:H178" si="1534">M177+R177+W177+AB177+AG177+AL177+AQ177+AV177+BA177</f>
        <v>809.4</v>
      </c>
      <c r="I177" s="13">
        <f t="shared" ref="I177:I178" si="1535">N177+S177+X177+AC177+AH177+AM177+AR177+AW177+BB177</f>
        <v>0</v>
      </c>
      <c r="J177" s="13">
        <f t="shared" si="1508"/>
        <v>0</v>
      </c>
      <c r="K177" s="29">
        <v>0</v>
      </c>
      <c r="L177" s="29">
        <v>0</v>
      </c>
      <c r="M177" s="13">
        <v>0</v>
      </c>
      <c r="N177" s="29">
        <v>0</v>
      </c>
      <c r="O177" s="13">
        <f t="shared" si="1509"/>
        <v>0</v>
      </c>
      <c r="P177" s="29">
        <v>0</v>
      </c>
      <c r="Q177" s="29">
        <v>0</v>
      </c>
      <c r="R177" s="36">
        <v>0</v>
      </c>
      <c r="S177" s="29">
        <v>0</v>
      </c>
      <c r="T177" s="13">
        <f t="shared" ref="T177:T178" si="1536">W177</f>
        <v>391.4</v>
      </c>
      <c r="U177" s="29">
        <v>0</v>
      </c>
      <c r="V177" s="29">
        <v>0</v>
      </c>
      <c r="W177" s="36">
        <v>391.4</v>
      </c>
      <c r="X177" s="29">
        <v>0</v>
      </c>
      <c r="Y177" s="13">
        <f t="shared" ref="Y177:Y178" si="1537">AB177</f>
        <v>418</v>
      </c>
      <c r="Z177" s="29">
        <v>0</v>
      </c>
      <c r="AA177" s="29">
        <v>0</v>
      </c>
      <c r="AB177" s="36">
        <v>418</v>
      </c>
      <c r="AC177" s="29">
        <v>0</v>
      </c>
      <c r="AD177" s="13">
        <f t="shared" ref="AD177:AD178" si="1538">AG177</f>
        <v>0</v>
      </c>
      <c r="AE177" s="29">
        <v>0</v>
      </c>
      <c r="AF177" s="29">
        <v>0</v>
      </c>
      <c r="AG177" s="29">
        <v>0</v>
      </c>
      <c r="AH177" s="29">
        <v>0</v>
      </c>
      <c r="AI177" s="13">
        <f t="shared" ref="AI177:AI178" si="1539">AL177</f>
        <v>0</v>
      </c>
      <c r="AJ177" s="29">
        <v>0</v>
      </c>
      <c r="AK177" s="29">
        <v>0</v>
      </c>
      <c r="AL177" s="29">
        <v>0</v>
      </c>
      <c r="AM177" s="29">
        <v>0</v>
      </c>
      <c r="AN177" s="13">
        <f t="shared" ref="AN177:AN178" si="1540">AQ177</f>
        <v>0</v>
      </c>
      <c r="AO177" s="29">
        <v>0</v>
      </c>
      <c r="AP177" s="29">
        <v>0</v>
      </c>
      <c r="AQ177" s="29">
        <v>0</v>
      </c>
      <c r="AR177" s="29">
        <v>0</v>
      </c>
      <c r="AS177" s="13">
        <f t="shared" ref="AS177:AS178" si="1541">AV177</f>
        <v>0</v>
      </c>
      <c r="AT177" s="29">
        <v>0</v>
      </c>
      <c r="AU177" s="29">
        <v>0</v>
      </c>
      <c r="AV177" s="29">
        <v>0</v>
      </c>
      <c r="AW177" s="29">
        <v>0</v>
      </c>
      <c r="AX177" s="13">
        <f t="shared" ref="AX177:AX178" si="1542">BA177</f>
        <v>0</v>
      </c>
      <c r="AY177" s="29">
        <v>0</v>
      </c>
      <c r="AZ177" s="29">
        <v>0</v>
      </c>
      <c r="BA177" s="29">
        <v>0</v>
      </c>
      <c r="BB177" s="29">
        <v>0</v>
      </c>
      <c r="BC177" s="13">
        <f t="shared" ref="BC177:BC178" si="1543">BF177</f>
        <v>0</v>
      </c>
      <c r="BD177" s="29">
        <v>0</v>
      </c>
      <c r="BE177" s="29">
        <v>0</v>
      </c>
      <c r="BF177" s="29">
        <v>0</v>
      </c>
      <c r="BG177" s="29">
        <v>0</v>
      </c>
      <c r="BH177" s="13">
        <f t="shared" ref="BH177:BH178" si="1544">BK177</f>
        <v>0</v>
      </c>
      <c r="BI177" s="29">
        <v>0</v>
      </c>
      <c r="BJ177" s="29">
        <v>0</v>
      </c>
      <c r="BK177" s="29">
        <v>0</v>
      </c>
      <c r="BL177" s="29">
        <v>0</v>
      </c>
    </row>
    <row r="178" spans="1:64" ht="78.75" x14ac:dyDescent="0.25">
      <c r="A178" s="10" t="s">
        <v>311</v>
      </c>
      <c r="B178" s="20" t="s">
        <v>309</v>
      </c>
      <c r="C178" s="11" t="s">
        <v>24</v>
      </c>
      <c r="D178" s="11" t="s">
        <v>56</v>
      </c>
      <c r="E178" s="13">
        <f t="shared" si="1531"/>
        <v>809.4</v>
      </c>
      <c r="F178" s="13">
        <f t="shared" si="1532"/>
        <v>0</v>
      </c>
      <c r="G178" s="13">
        <f t="shared" si="1533"/>
        <v>0</v>
      </c>
      <c r="H178" s="13">
        <f t="shared" si="1534"/>
        <v>809.4</v>
      </c>
      <c r="I178" s="13">
        <f t="shared" si="1535"/>
        <v>0</v>
      </c>
      <c r="J178" s="13">
        <f t="shared" si="1508"/>
        <v>0</v>
      </c>
      <c r="K178" s="29">
        <v>0</v>
      </c>
      <c r="L178" s="29">
        <v>0</v>
      </c>
      <c r="M178" s="13">
        <v>0</v>
      </c>
      <c r="N178" s="29">
        <v>0</v>
      </c>
      <c r="O178" s="13">
        <f t="shared" si="1509"/>
        <v>0</v>
      </c>
      <c r="P178" s="29">
        <v>0</v>
      </c>
      <c r="Q178" s="29">
        <v>0</v>
      </c>
      <c r="R178" s="36">
        <v>0</v>
      </c>
      <c r="S178" s="29">
        <v>0</v>
      </c>
      <c r="T178" s="13">
        <f t="shared" si="1536"/>
        <v>391.4</v>
      </c>
      <c r="U178" s="29">
        <v>0</v>
      </c>
      <c r="V178" s="29">
        <v>0</v>
      </c>
      <c r="W178" s="36">
        <v>391.4</v>
      </c>
      <c r="X178" s="29">
        <v>0</v>
      </c>
      <c r="Y178" s="13">
        <f t="shared" si="1537"/>
        <v>418</v>
      </c>
      <c r="Z178" s="29">
        <v>0</v>
      </c>
      <c r="AA178" s="29">
        <v>0</v>
      </c>
      <c r="AB178" s="36">
        <v>418</v>
      </c>
      <c r="AC178" s="29">
        <v>0</v>
      </c>
      <c r="AD178" s="13">
        <f t="shared" si="1538"/>
        <v>0</v>
      </c>
      <c r="AE178" s="29">
        <v>0</v>
      </c>
      <c r="AF178" s="29">
        <v>0</v>
      </c>
      <c r="AG178" s="29">
        <v>0</v>
      </c>
      <c r="AH178" s="29">
        <v>0</v>
      </c>
      <c r="AI178" s="13">
        <f t="shared" si="1539"/>
        <v>0</v>
      </c>
      <c r="AJ178" s="29">
        <v>0</v>
      </c>
      <c r="AK178" s="29">
        <v>0</v>
      </c>
      <c r="AL178" s="29">
        <v>0</v>
      </c>
      <c r="AM178" s="29">
        <v>0</v>
      </c>
      <c r="AN178" s="13">
        <f t="shared" si="1540"/>
        <v>0</v>
      </c>
      <c r="AO178" s="29">
        <v>0</v>
      </c>
      <c r="AP178" s="29">
        <v>0</v>
      </c>
      <c r="AQ178" s="29">
        <v>0</v>
      </c>
      <c r="AR178" s="29">
        <v>0</v>
      </c>
      <c r="AS178" s="13">
        <f t="shared" si="1541"/>
        <v>0</v>
      </c>
      <c r="AT178" s="29">
        <v>0</v>
      </c>
      <c r="AU178" s="29">
        <v>0</v>
      </c>
      <c r="AV178" s="29">
        <v>0</v>
      </c>
      <c r="AW178" s="29">
        <v>0</v>
      </c>
      <c r="AX178" s="13">
        <f t="shared" si="1542"/>
        <v>0</v>
      </c>
      <c r="AY178" s="29">
        <v>0</v>
      </c>
      <c r="AZ178" s="29">
        <v>0</v>
      </c>
      <c r="BA178" s="29">
        <v>0</v>
      </c>
      <c r="BB178" s="29">
        <v>0</v>
      </c>
      <c r="BC178" s="13">
        <f t="shared" si="1543"/>
        <v>0</v>
      </c>
      <c r="BD178" s="29">
        <v>0</v>
      </c>
      <c r="BE178" s="29">
        <v>0</v>
      </c>
      <c r="BF178" s="29">
        <v>0</v>
      </c>
      <c r="BG178" s="29">
        <v>0</v>
      </c>
      <c r="BH178" s="13">
        <f t="shared" si="1544"/>
        <v>0</v>
      </c>
      <c r="BI178" s="29">
        <v>0</v>
      </c>
      <c r="BJ178" s="29">
        <v>0</v>
      </c>
      <c r="BK178" s="29">
        <v>0</v>
      </c>
      <c r="BL178" s="29">
        <v>0</v>
      </c>
    </row>
    <row r="179" spans="1:64" ht="94.5" x14ac:dyDescent="0.25">
      <c r="A179" s="10" t="s">
        <v>351</v>
      </c>
      <c r="B179" s="20" t="s">
        <v>352</v>
      </c>
      <c r="C179" s="11" t="s">
        <v>24</v>
      </c>
      <c r="D179" s="11" t="s">
        <v>56</v>
      </c>
      <c r="E179" s="13">
        <f t="shared" ref="E179" si="1545">J179+O179+T179+Y179+AD179+AI179+AN179+AS179+AX179</f>
        <v>131</v>
      </c>
      <c r="F179" s="13">
        <f t="shared" ref="F179" si="1546">K179+P179+U179+Z179+AE179+AJ179+AO179+AT179+AY179</f>
        <v>0</v>
      </c>
      <c r="G179" s="13">
        <f t="shared" ref="G179" si="1547">L179+Q179+V179+AA179+AF179+AK179+AP179+AU179+AZ179</f>
        <v>0</v>
      </c>
      <c r="H179" s="13">
        <f t="shared" ref="H179" si="1548">M179+R179+W179+AB179+AG179+AL179+AQ179+AV179+BA179</f>
        <v>131</v>
      </c>
      <c r="I179" s="13">
        <f t="shared" ref="I179" si="1549">N179+S179+X179+AC179+AH179+AM179+AR179+AW179+BB179</f>
        <v>0</v>
      </c>
      <c r="J179" s="13">
        <f t="shared" si="1508"/>
        <v>0</v>
      </c>
      <c r="K179" s="29">
        <v>0</v>
      </c>
      <c r="L179" s="29">
        <v>0</v>
      </c>
      <c r="M179" s="13">
        <v>0</v>
      </c>
      <c r="N179" s="29">
        <v>0</v>
      </c>
      <c r="O179" s="13">
        <f t="shared" si="1509"/>
        <v>0</v>
      </c>
      <c r="P179" s="29">
        <v>0</v>
      </c>
      <c r="Q179" s="29">
        <v>0</v>
      </c>
      <c r="R179" s="36">
        <v>0</v>
      </c>
      <c r="S179" s="29">
        <v>0</v>
      </c>
      <c r="T179" s="13">
        <f t="shared" ref="T179" si="1550">W179</f>
        <v>131</v>
      </c>
      <c r="U179" s="29">
        <v>0</v>
      </c>
      <c r="V179" s="29">
        <v>0</v>
      </c>
      <c r="W179" s="36">
        <v>131</v>
      </c>
      <c r="X179" s="29">
        <v>0</v>
      </c>
      <c r="Y179" s="13">
        <f t="shared" ref="Y179" si="1551">AB179</f>
        <v>0</v>
      </c>
      <c r="Z179" s="29">
        <v>0</v>
      </c>
      <c r="AA179" s="29">
        <v>0</v>
      </c>
      <c r="AB179" s="29">
        <v>0</v>
      </c>
      <c r="AC179" s="29">
        <v>0</v>
      </c>
      <c r="AD179" s="13">
        <f t="shared" ref="AD179" si="1552">AG179</f>
        <v>0</v>
      </c>
      <c r="AE179" s="29">
        <v>0</v>
      </c>
      <c r="AF179" s="29">
        <v>0</v>
      </c>
      <c r="AG179" s="29">
        <v>0</v>
      </c>
      <c r="AH179" s="29">
        <v>0</v>
      </c>
      <c r="AI179" s="13">
        <f t="shared" ref="AI179" si="1553">AL179</f>
        <v>0</v>
      </c>
      <c r="AJ179" s="29">
        <v>0</v>
      </c>
      <c r="AK179" s="29">
        <v>0</v>
      </c>
      <c r="AL179" s="29">
        <v>0</v>
      </c>
      <c r="AM179" s="29">
        <v>0</v>
      </c>
      <c r="AN179" s="13">
        <f t="shared" ref="AN179" si="1554">AQ179</f>
        <v>0</v>
      </c>
      <c r="AO179" s="29">
        <v>0</v>
      </c>
      <c r="AP179" s="29">
        <v>0</v>
      </c>
      <c r="AQ179" s="29">
        <v>0</v>
      </c>
      <c r="AR179" s="29">
        <v>0</v>
      </c>
      <c r="AS179" s="13">
        <f t="shared" ref="AS179" si="1555">AV179</f>
        <v>0</v>
      </c>
      <c r="AT179" s="29">
        <v>0</v>
      </c>
      <c r="AU179" s="29">
        <v>0</v>
      </c>
      <c r="AV179" s="29">
        <v>0</v>
      </c>
      <c r="AW179" s="29">
        <v>0</v>
      </c>
      <c r="AX179" s="13">
        <f t="shared" ref="AX179" si="1556">BA179</f>
        <v>0</v>
      </c>
      <c r="AY179" s="29">
        <v>0</v>
      </c>
      <c r="AZ179" s="29">
        <v>0</v>
      </c>
      <c r="BA179" s="29">
        <v>0</v>
      </c>
      <c r="BB179" s="29">
        <v>0</v>
      </c>
      <c r="BC179" s="13">
        <f t="shared" ref="BC179" si="1557">BF179</f>
        <v>0</v>
      </c>
      <c r="BD179" s="29">
        <v>0</v>
      </c>
      <c r="BE179" s="29">
        <v>0</v>
      </c>
      <c r="BF179" s="29">
        <v>0</v>
      </c>
      <c r="BG179" s="29">
        <v>0</v>
      </c>
      <c r="BH179" s="13">
        <f t="shared" ref="BH179" si="1558">BK179</f>
        <v>0</v>
      </c>
      <c r="BI179" s="29">
        <v>0</v>
      </c>
      <c r="BJ179" s="29">
        <v>0</v>
      </c>
      <c r="BK179" s="29">
        <v>0</v>
      </c>
      <c r="BL179" s="29">
        <v>0</v>
      </c>
    </row>
    <row r="180" spans="1:64" ht="110.25" x14ac:dyDescent="0.25">
      <c r="A180" s="10" t="s">
        <v>354</v>
      </c>
      <c r="B180" s="20" t="s">
        <v>355</v>
      </c>
      <c r="C180" s="11" t="s">
        <v>24</v>
      </c>
      <c r="D180" s="11" t="s">
        <v>56</v>
      </c>
      <c r="E180" s="13">
        <f t="shared" ref="E180" si="1559">J180+O180+T180+Y180+AD180+AI180+AN180+AS180+AX180</f>
        <v>54.8</v>
      </c>
      <c r="F180" s="13">
        <f t="shared" ref="F180" si="1560">K180+P180+U180+Z180+AE180+AJ180+AO180+AT180+AY180</f>
        <v>0</v>
      </c>
      <c r="G180" s="13">
        <f t="shared" ref="G180" si="1561">L180+Q180+V180+AA180+AF180+AK180+AP180+AU180+AZ180</f>
        <v>0</v>
      </c>
      <c r="H180" s="13">
        <f t="shared" ref="H180" si="1562">M180+R180+W180+AB180+AG180+AL180+AQ180+AV180+BA180</f>
        <v>54.8</v>
      </c>
      <c r="I180" s="13">
        <f t="shared" ref="I180" si="1563">N180+S180+X180+AC180+AH180+AM180+AR180+AW180+BB180</f>
        <v>0</v>
      </c>
      <c r="J180" s="13">
        <f t="shared" si="1508"/>
        <v>0</v>
      </c>
      <c r="K180" s="29">
        <v>0</v>
      </c>
      <c r="L180" s="29">
        <v>0</v>
      </c>
      <c r="M180" s="13">
        <v>0</v>
      </c>
      <c r="N180" s="29">
        <v>0</v>
      </c>
      <c r="O180" s="13">
        <f t="shared" si="1509"/>
        <v>0</v>
      </c>
      <c r="P180" s="29">
        <v>0</v>
      </c>
      <c r="Q180" s="29">
        <v>0</v>
      </c>
      <c r="R180" s="36">
        <v>0</v>
      </c>
      <c r="S180" s="29">
        <v>0</v>
      </c>
      <c r="T180" s="13">
        <f t="shared" ref="T180" si="1564">W180</f>
        <v>54.8</v>
      </c>
      <c r="U180" s="29">
        <v>0</v>
      </c>
      <c r="V180" s="29">
        <v>0</v>
      </c>
      <c r="W180" s="36">
        <v>54.8</v>
      </c>
      <c r="X180" s="29">
        <v>0</v>
      </c>
      <c r="Y180" s="13">
        <f t="shared" ref="Y180" si="1565">AB180</f>
        <v>0</v>
      </c>
      <c r="Z180" s="29">
        <v>0</v>
      </c>
      <c r="AA180" s="29">
        <v>0</v>
      </c>
      <c r="AB180" s="29">
        <v>0</v>
      </c>
      <c r="AC180" s="29">
        <v>0</v>
      </c>
      <c r="AD180" s="13">
        <f t="shared" ref="AD180" si="1566">AG180</f>
        <v>0</v>
      </c>
      <c r="AE180" s="29">
        <v>0</v>
      </c>
      <c r="AF180" s="29">
        <v>0</v>
      </c>
      <c r="AG180" s="29">
        <v>0</v>
      </c>
      <c r="AH180" s="29">
        <v>0</v>
      </c>
      <c r="AI180" s="13">
        <f t="shared" ref="AI180" si="1567">AL180</f>
        <v>0</v>
      </c>
      <c r="AJ180" s="29">
        <v>0</v>
      </c>
      <c r="AK180" s="29">
        <v>0</v>
      </c>
      <c r="AL180" s="29">
        <v>0</v>
      </c>
      <c r="AM180" s="29">
        <v>0</v>
      </c>
      <c r="AN180" s="13">
        <f t="shared" ref="AN180" si="1568">AQ180</f>
        <v>0</v>
      </c>
      <c r="AO180" s="29">
        <v>0</v>
      </c>
      <c r="AP180" s="29">
        <v>0</v>
      </c>
      <c r="AQ180" s="29">
        <v>0</v>
      </c>
      <c r="AR180" s="29">
        <v>0</v>
      </c>
      <c r="AS180" s="13">
        <f t="shared" ref="AS180" si="1569">AV180</f>
        <v>0</v>
      </c>
      <c r="AT180" s="29">
        <v>0</v>
      </c>
      <c r="AU180" s="29">
        <v>0</v>
      </c>
      <c r="AV180" s="29">
        <v>0</v>
      </c>
      <c r="AW180" s="29">
        <v>0</v>
      </c>
      <c r="AX180" s="13">
        <f t="shared" ref="AX180" si="1570">BA180</f>
        <v>0</v>
      </c>
      <c r="AY180" s="29">
        <v>0</v>
      </c>
      <c r="AZ180" s="29">
        <v>0</v>
      </c>
      <c r="BA180" s="29">
        <v>0</v>
      </c>
      <c r="BB180" s="29">
        <v>0</v>
      </c>
      <c r="BC180" s="13">
        <f t="shared" ref="BC180" si="1571">BF180</f>
        <v>0</v>
      </c>
      <c r="BD180" s="29">
        <v>0</v>
      </c>
      <c r="BE180" s="29">
        <v>0</v>
      </c>
      <c r="BF180" s="29">
        <v>0</v>
      </c>
      <c r="BG180" s="29">
        <v>0</v>
      </c>
      <c r="BH180" s="13">
        <f t="shared" ref="BH180" si="1572">BK180</f>
        <v>0</v>
      </c>
      <c r="BI180" s="29">
        <v>0</v>
      </c>
      <c r="BJ180" s="29">
        <v>0</v>
      </c>
      <c r="BK180" s="29">
        <v>0</v>
      </c>
      <c r="BL180" s="29">
        <v>0</v>
      </c>
    </row>
    <row r="181" spans="1:64" ht="110.25" x14ac:dyDescent="0.25">
      <c r="A181" s="10" t="s">
        <v>358</v>
      </c>
      <c r="B181" s="20" t="s">
        <v>359</v>
      </c>
      <c r="C181" s="11" t="s">
        <v>24</v>
      </c>
      <c r="D181" s="11" t="s">
        <v>56</v>
      </c>
      <c r="E181" s="13">
        <f t="shared" ref="E181" si="1573">J181+O181+T181+Y181+AD181+AI181+AN181+AS181+AX181</f>
        <v>32.4</v>
      </c>
      <c r="F181" s="13">
        <f t="shared" ref="F181" si="1574">K181+P181+U181+Z181+AE181+AJ181+AO181+AT181+AY181</f>
        <v>0</v>
      </c>
      <c r="G181" s="13">
        <f t="shared" ref="G181" si="1575">L181+Q181+V181+AA181+AF181+AK181+AP181+AU181+AZ181</f>
        <v>0</v>
      </c>
      <c r="H181" s="13">
        <f t="shared" ref="H181" si="1576">M181+R181+W181+AB181+AG181+AL181+AQ181+AV181+BA181</f>
        <v>32.4</v>
      </c>
      <c r="I181" s="13">
        <f t="shared" ref="I181" si="1577">N181+S181+X181+AC181+AH181+AM181+AR181+AW181+BB181</f>
        <v>0</v>
      </c>
      <c r="J181" s="13">
        <f t="shared" si="1508"/>
        <v>0</v>
      </c>
      <c r="K181" s="29">
        <v>0</v>
      </c>
      <c r="L181" s="29">
        <v>0</v>
      </c>
      <c r="M181" s="13">
        <v>0</v>
      </c>
      <c r="N181" s="29">
        <v>0</v>
      </c>
      <c r="O181" s="13">
        <f t="shared" si="1509"/>
        <v>0</v>
      </c>
      <c r="P181" s="29">
        <v>0</v>
      </c>
      <c r="Q181" s="29">
        <v>0</v>
      </c>
      <c r="R181" s="36">
        <v>0</v>
      </c>
      <c r="S181" s="29">
        <v>0</v>
      </c>
      <c r="T181" s="13">
        <f t="shared" ref="T181" si="1578">W181</f>
        <v>32.4</v>
      </c>
      <c r="U181" s="29">
        <v>0</v>
      </c>
      <c r="V181" s="29">
        <v>0</v>
      </c>
      <c r="W181" s="36">
        <v>32.4</v>
      </c>
      <c r="X181" s="29">
        <v>0</v>
      </c>
      <c r="Y181" s="13">
        <f t="shared" ref="Y181" si="1579">AB181</f>
        <v>0</v>
      </c>
      <c r="Z181" s="29">
        <v>0</v>
      </c>
      <c r="AA181" s="29">
        <v>0</v>
      </c>
      <c r="AB181" s="29">
        <v>0</v>
      </c>
      <c r="AC181" s="29">
        <v>0</v>
      </c>
      <c r="AD181" s="13">
        <f t="shared" ref="AD181" si="1580">AG181</f>
        <v>0</v>
      </c>
      <c r="AE181" s="29">
        <v>0</v>
      </c>
      <c r="AF181" s="29">
        <v>0</v>
      </c>
      <c r="AG181" s="29">
        <v>0</v>
      </c>
      <c r="AH181" s="29">
        <v>0</v>
      </c>
      <c r="AI181" s="13">
        <f t="shared" ref="AI181" si="1581">AL181</f>
        <v>0</v>
      </c>
      <c r="AJ181" s="29">
        <v>0</v>
      </c>
      <c r="AK181" s="29">
        <v>0</v>
      </c>
      <c r="AL181" s="29">
        <v>0</v>
      </c>
      <c r="AM181" s="29">
        <v>0</v>
      </c>
      <c r="AN181" s="13">
        <f t="shared" ref="AN181" si="1582">AQ181</f>
        <v>0</v>
      </c>
      <c r="AO181" s="29">
        <v>0</v>
      </c>
      <c r="AP181" s="29">
        <v>0</v>
      </c>
      <c r="AQ181" s="29">
        <v>0</v>
      </c>
      <c r="AR181" s="29">
        <v>0</v>
      </c>
      <c r="AS181" s="13">
        <f t="shared" ref="AS181" si="1583">AV181</f>
        <v>0</v>
      </c>
      <c r="AT181" s="29">
        <v>0</v>
      </c>
      <c r="AU181" s="29">
        <v>0</v>
      </c>
      <c r="AV181" s="29">
        <v>0</v>
      </c>
      <c r="AW181" s="29">
        <v>0</v>
      </c>
      <c r="AX181" s="13">
        <f t="shared" ref="AX181" si="1584">BA181</f>
        <v>0</v>
      </c>
      <c r="AY181" s="29">
        <v>0</v>
      </c>
      <c r="AZ181" s="29">
        <v>0</v>
      </c>
      <c r="BA181" s="29">
        <v>0</v>
      </c>
      <c r="BB181" s="29">
        <v>0</v>
      </c>
      <c r="BC181" s="13">
        <f t="shared" ref="BC181" si="1585">BF181</f>
        <v>0</v>
      </c>
      <c r="BD181" s="29">
        <v>0</v>
      </c>
      <c r="BE181" s="29">
        <v>0</v>
      </c>
      <c r="BF181" s="29">
        <v>0</v>
      </c>
      <c r="BG181" s="29">
        <v>0</v>
      </c>
      <c r="BH181" s="13">
        <f t="shared" ref="BH181" si="1586">BK181</f>
        <v>0</v>
      </c>
      <c r="BI181" s="29">
        <v>0</v>
      </c>
      <c r="BJ181" s="29">
        <v>0</v>
      </c>
      <c r="BK181" s="29">
        <v>0</v>
      </c>
      <c r="BL181" s="29">
        <v>0</v>
      </c>
    </row>
    <row r="182" spans="1:64" ht="126" x14ac:dyDescent="0.25">
      <c r="A182" s="10" t="s">
        <v>363</v>
      </c>
      <c r="B182" s="20" t="s">
        <v>365</v>
      </c>
      <c r="C182" s="11" t="s">
        <v>24</v>
      </c>
      <c r="D182" s="11" t="s">
        <v>56</v>
      </c>
      <c r="E182" s="13">
        <f t="shared" ref="E182" si="1587">J182+O182+T182+Y182+AD182+AI182+AN182+AS182+AX182</f>
        <v>132.69999999999999</v>
      </c>
      <c r="F182" s="13">
        <f t="shared" ref="F182" si="1588">K182+P182+U182+Z182+AE182+AJ182+AO182+AT182+AY182</f>
        <v>0</v>
      </c>
      <c r="G182" s="13">
        <f t="shared" ref="G182" si="1589">L182+Q182+V182+AA182+AF182+AK182+AP182+AU182+AZ182</f>
        <v>0</v>
      </c>
      <c r="H182" s="13">
        <f t="shared" ref="H182" si="1590">M182+R182+W182+AB182+AG182+AL182+AQ182+AV182+BA182</f>
        <v>132.69999999999999</v>
      </c>
      <c r="I182" s="13">
        <f t="shared" ref="I182" si="1591">N182+S182+X182+AC182+AH182+AM182+AR182+AW182+BB182</f>
        <v>0</v>
      </c>
      <c r="J182" s="13">
        <f t="shared" ref="J182" si="1592">M182</f>
        <v>0</v>
      </c>
      <c r="K182" s="29">
        <v>0</v>
      </c>
      <c r="L182" s="29">
        <v>0</v>
      </c>
      <c r="M182" s="13">
        <v>0</v>
      </c>
      <c r="N182" s="29">
        <v>0</v>
      </c>
      <c r="O182" s="13">
        <f t="shared" ref="O182" si="1593">R182</f>
        <v>0</v>
      </c>
      <c r="P182" s="29">
        <v>0</v>
      </c>
      <c r="Q182" s="29">
        <v>0</v>
      </c>
      <c r="R182" s="36">
        <v>0</v>
      </c>
      <c r="S182" s="29">
        <v>0</v>
      </c>
      <c r="T182" s="13">
        <f t="shared" ref="T182" si="1594">W182</f>
        <v>132.69999999999999</v>
      </c>
      <c r="U182" s="29">
        <v>0</v>
      </c>
      <c r="V182" s="29">
        <v>0</v>
      </c>
      <c r="W182" s="36">
        <v>132.69999999999999</v>
      </c>
      <c r="X182" s="29">
        <v>0</v>
      </c>
      <c r="Y182" s="13">
        <f t="shared" ref="Y182" si="1595">AB182</f>
        <v>0</v>
      </c>
      <c r="Z182" s="29">
        <v>0</v>
      </c>
      <c r="AA182" s="29">
        <v>0</v>
      </c>
      <c r="AB182" s="29">
        <v>0</v>
      </c>
      <c r="AC182" s="29">
        <v>0</v>
      </c>
      <c r="AD182" s="13">
        <f t="shared" ref="AD182" si="1596">AG182</f>
        <v>0</v>
      </c>
      <c r="AE182" s="29">
        <v>0</v>
      </c>
      <c r="AF182" s="29">
        <v>0</v>
      </c>
      <c r="AG182" s="29">
        <v>0</v>
      </c>
      <c r="AH182" s="29">
        <v>0</v>
      </c>
      <c r="AI182" s="13">
        <f t="shared" ref="AI182" si="1597">AL182</f>
        <v>0</v>
      </c>
      <c r="AJ182" s="29">
        <v>0</v>
      </c>
      <c r="AK182" s="29">
        <v>0</v>
      </c>
      <c r="AL182" s="29">
        <v>0</v>
      </c>
      <c r="AM182" s="29">
        <v>0</v>
      </c>
      <c r="AN182" s="13">
        <f t="shared" ref="AN182" si="1598">AQ182</f>
        <v>0</v>
      </c>
      <c r="AO182" s="29">
        <v>0</v>
      </c>
      <c r="AP182" s="29">
        <v>0</v>
      </c>
      <c r="AQ182" s="29">
        <v>0</v>
      </c>
      <c r="AR182" s="29">
        <v>0</v>
      </c>
      <c r="AS182" s="13">
        <f t="shared" ref="AS182" si="1599">AV182</f>
        <v>0</v>
      </c>
      <c r="AT182" s="29">
        <v>0</v>
      </c>
      <c r="AU182" s="29">
        <v>0</v>
      </c>
      <c r="AV182" s="29">
        <v>0</v>
      </c>
      <c r="AW182" s="29">
        <v>0</v>
      </c>
      <c r="AX182" s="13">
        <f t="shared" ref="AX182" si="1600">BA182</f>
        <v>0</v>
      </c>
      <c r="AY182" s="29">
        <v>0</v>
      </c>
      <c r="AZ182" s="29">
        <v>0</v>
      </c>
      <c r="BA182" s="29">
        <v>0</v>
      </c>
      <c r="BB182" s="29">
        <v>0</v>
      </c>
      <c r="BC182" s="13">
        <f t="shared" ref="BC182" si="1601">BF182</f>
        <v>0</v>
      </c>
      <c r="BD182" s="29">
        <v>0</v>
      </c>
      <c r="BE182" s="29">
        <v>0</v>
      </c>
      <c r="BF182" s="29">
        <v>0</v>
      </c>
      <c r="BG182" s="29">
        <v>0</v>
      </c>
      <c r="BH182" s="13">
        <f t="shared" ref="BH182" si="1602">BK182</f>
        <v>0</v>
      </c>
      <c r="BI182" s="29">
        <v>0</v>
      </c>
      <c r="BJ182" s="29">
        <v>0</v>
      </c>
      <c r="BK182" s="29">
        <v>0</v>
      </c>
      <c r="BL182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BC6:BG6"/>
    <mergeCell ref="BJ1:BL3"/>
    <mergeCell ref="B11:D11"/>
    <mergeCell ref="B41:D4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174:D174"/>
    <mergeCell ref="B172:D172"/>
    <mergeCell ref="B42:D42"/>
    <mergeCell ref="B146:D146"/>
    <mergeCell ref="B162:D162"/>
    <mergeCell ref="B156:D156"/>
  </mergeCells>
  <printOptions horizontalCentered="1"/>
  <pageMargins left="0" right="0" top="0.19685039370078741" bottom="0.19685039370078741" header="0.31496062992125984" footer="0.31496062992125984"/>
  <pageSetup paperSize="9" scale="29" fitToWidth="2" fitToHeight="7" orientation="landscape" r:id="rId1"/>
  <headerFooter>
    <oddFooter>Страница  &amp;P из &amp;N</oddFooter>
  </headerFooter>
  <rowBreaks count="2" manualBreakCount="2">
    <brk id="71" max="63" man="1"/>
    <brk id="171" max="63" man="1"/>
  </rowBreaks>
  <colBreaks count="2" manualBreakCount="2">
    <brk id="19" max="153" man="1"/>
    <brk id="39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2023-08-14T08:25:59Z</cp:lastPrinted>
  <dcterms:created xsi:type="dcterms:W3CDTF">2019-10-14T07:16:42Z</dcterms:created>
  <dcterms:modified xsi:type="dcterms:W3CDTF">2023-08-14T08:27:53Z</dcterms:modified>
</cp:coreProperties>
</file>